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defaultThemeVersion="124226"/>
  <xr:revisionPtr revIDLastSave="0" documentId="13_ncr:1_{7C7E4BEB-7F28-4A62-9649-DF42F85AC198}" xr6:coauthVersionLast="47" xr6:coauthVersionMax="47" xr10:uidLastSave="{00000000-0000-0000-0000-000000000000}"/>
  <bookViews>
    <workbookView xWindow="19080" yWindow="-120" windowWidth="29040" windowHeight="15990" tabRatio="640" activeTab="1" xr2:uid="{91E4798E-8B8B-4421-8075-BAECC2D19872}"/>
  </bookViews>
  <sheets>
    <sheet name="申込方法" sheetId="19" r:id="rId1"/>
    <sheet name="総括申込" sheetId="2" r:id="rId2"/>
    <sheet name="国体選考会-男子" sheetId="6" r:id="rId3"/>
    <sheet name="国体選考会-女子" sheetId="7" r:id="rId4"/>
    <sheet name="第3回記録会-男子" sheetId="20" r:id="rId5"/>
    <sheet name="第3回記録会-女子" sheetId="21" r:id="rId6"/>
    <sheet name="第3回記録会-ﾘﾚｰ" sheetId="22" r:id="rId7"/>
    <sheet name="コード表" sheetId="17" state="hidden" r:id="rId8"/>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3">'国体選考会-女子'!$A$5:$AJ$54</definedName>
    <definedName name="_xlnm.Print_Area" localSheetId="2">'国体選考会-男子'!$A$5:$AJ$54</definedName>
    <definedName name="_xlnm.Print_Area" localSheetId="0">申込方法!$A$1:$AA$283</definedName>
    <definedName name="_xlnm.Print_Area" localSheetId="1">総括申込!$A$1:$V$45</definedName>
    <definedName name="_xlnm.Print_Area" localSheetId="6">'第3回記録会-ﾘﾚｰ'!$A$1:$L$45</definedName>
    <definedName name="_xlnm.Print_Area" localSheetId="5">'第3回記録会-女子'!$A$5:$AH$54</definedName>
    <definedName name="_xlnm.Print_Area" localSheetId="4">'第3回記録会-男子'!$A$5:$AH$54</definedName>
    <definedName name="_xlnm.Print_Titles" localSheetId="3">'国体選考会-女子'!$1:$3</definedName>
    <definedName name="_xlnm.Print_Titles" localSheetId="2">'国体選考会-男子'!$1:$3</definedName>
    <definedName name="_xlnm.Print_Titles" localSheetId="5">'第3回記録会-女子'!$1:$3</definedName>
    <definedName name="_xlnm.Print_Titles" localSheetId="4">'第3回記録会-男子'!$1:$3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6" i="21" l="1"/>
  <c r="AZ7" i="21"/>
  <c r="AZ8" i="21"/>
  <c r="AZ9" i="21"/>
  <c r="AZ10" i="21"/>
  <c r="AZ11" i="21"/>
  <c r="AZ12" i="21"/>
  <c r="AZ13" i="21"/>
  <c r="AZ14" i="21"/>
  <c r="AZ15" i="21"/>
  <c r="AZ16" i="21"/>
  <c r="AZ17" i="21"/>
  <c r="AZ18" i="21"/>
  <c r="AZ19" i="21"/>
  <c r="AZ20" i="21"/>
  <c r="AZ21" i="21"/>
  <c r="AZ22" i="21"/>
  <c r="AZ23" i="21"/>
  <c r="AZ24" i="21"/>
  <c r="AZ25" i="21"/>
  <c r="AZ26" i="21"/>
  <c r="AZ27" i="21"/>
  <c r="AZ28" i="21"/>
  <c r="AZ29" i="21"/>
  <c r="AZ30" i="21"/>
  <c r="AZ31" i="21"/>
  <c r="AZ32" i="21"/>
  <c r="AZ33" i="21"/>
  <c r="AZ34" i="21"/>
  <c r="AZ35" i="21"/>
  <c r="AZ36" i="21"/>
  <c r="AZ37" i="21"/>
  <c r="AZ38" i="21"/>
  <c r="AZ39" i="21"/>
  <c r="AZ40" i="21"/>
  <c r="AZ41" i="21"/>
  <c r="AZ42" i="21"/>
  <c r="AZ43" i="21"/>
  <c r="AZ44" i="21"/>
  <c r="AZ45" i="21"/>
  <c r="AZ46" i="21"/>
  <c r="AZ47" i="21"/>
  <c r="AZ48" i="21"/>
  <c r="AZ49" i="21"/>
  <c r="AZ50" i="21"/>
  <c r="AZ51" i="21"/>
  <c r="AZ52" i="21"/>
  <c r="AZ53" i="21"/>
  <c r="AZ54" i="21"/>
  <c r="AZ55" i="21"/>
  <c r="AZ56" i="21"/>
  <c r="AZ57" i="21"/>
  <c r="AZ58" i="21"/>
  <c r="AZ59" i="21"/>
  <c r="AZ60" i="21"/>
  <c r="AZ61" i="21"/>
  <c r="AZ62" i="21"/>
  <c r="AZ63" i="21"/>
  <c r="AZ64" i="21"/>
  <c r="AZ65" i="21"/>
  <c r="AZ66" i="21"/>
  <c r="AZ67" i="21"/>
  <c r="AZ68" i="21"/>
  <c r="AZ69" i="21"/>
  <c r="AZ70" i="21"/>
  <c r="AZ71" i="21"/>
  <c r="AZ72" i="21"/>
  <c r="AZ73" i="21"/>
  <c r="AZ74" i="21"/>
  <c r="AZ75" i="21"/>
  <c r="AZ76" i="21"/>
  <c r="AZ77" i="21"/>
  <c r="AZ78" i="21"/>
  <c r="AZ79" i="21"/>
  <c r="AZ80" i="21"/>
  <c r="AZ81" i="21"/>
  <c r="AZ82" i="21"/>
  <c r="AZ83" i="21"/>
  <c r="AZ84" i="21"/>
  <c r="AZ85" i="21"/>
  <c r="AZ86" i="21"/>
  <c r="AZ87" i="21"/>
  <c r="AZ88" i="21"/>
  <c r="AZ89" i="21"/>
  <c r="AZ90" i="21"/>
  <c r="AZ91" i="21"/>
  <c r="AZ92" i="21"/>
  <c r="AZ93" i="21"/>
  <c r="AZ94" i="21"/>
  <c r="AZ95" i="21"/>
  <c r="AZ96" i="21"/>
  <c r="AZ97" i="21"/>
  <c r="AZ98" i="21"/>
  <c r="AZ99" i="21"/>
  <c r="AZ100" i="21"/>
  <c r="AZ101" i="21"/>
  <c r="AZ102" i="21"/>
  <c r="AZ103" i="21"/>
  <c r="AZ104" i="21"/>
  <c r="BB6" i="21"/>
  <c r="BB7" i="21"/>
  <c r="BB8" i="21"/>
  <c r="BB9" i="21"/>
  <c r="BB10" i="21"/>
  <c r="BB11" i="21"/>
  <c r="BB12" i="21"/>
  <c r="BB13" i="21"/>
  <c r="BB14" i="21"/>
  <c r="BB15" i="21"/>
  <c r="BB16" i="21"/>
  <c r="BB17" i="21"/>
  <c r="BB18" i="21"/>
  <c r="BB19" i="21"/>
  <c r="BB20" i="21"/>
  <c r="BB21" i="21"/>
  <c r="BB22" i="21"/>
  <c r="BB23" i="21"/>
  <c r="BB24" i="21"/>
  <c r="BB25" i="21"/>
  <c r="BB26" i="21"/>
  <c r="BB27" i="21"/>
  <c r="BB28" i="21"/>
  <c r="BB29" i="21"/>
  <c r="BB30" i="21"/>
  <c r="BB31" i="21"/>
  <c r="BB32" i="21"/>
  <c r="BB33" i="21"/>
  <c r="BB34" i="21"/>
  <c r="BB35" i="21"/>
  <c r="BB36" i="21"/>
  <c r="BB37" i="21"/>
  <c r="BB38" i="21"/>
  <c r="BB39" i="21"/>
  <c r="BB40" i="21"/>
  <c r="BB41" i="21"/>
  <c r="BB42" i="21"/>
  <c r="BB43" i="21"/>
  <c r="BB44" i="21"/>
  <c r="BB45" i="21"/>
  <c r="BB46" i="21"/>
  <c r="BB47" i="21"/>
  <c r="BB48" i="21"/>
  <c r="BB49" i="21"/>
  <c r="BB50" i="21"/>
  <c r="BB51" i="21"/>
  <c r="BB52" i="21"/>
  <c r="BB53" i="21"/>
  <c r="BB54" i="21"/>
  <c r="BB55" i="21"/>
  <c r="BB56" i="21"/>
  <c r="BB57" i="21"/>
  <c r="BB58" i="21"/>
  <c r="BB59" i="21"/>
  <c r="BB60" i="21"/>
  <c r="BB61" i="21"/>
  <c r="BB62" i="21"/>
  <c r="BB63" i="21"/>
  <c r="BB64" i="21"/>
  <c r="BB65" i="21"/>
  <c r="BB66" i="21"/>
  <c r="BB67" i="21"/>
  <c r="BB68" i="21"/>
  <c r="BB69" i="21"/>
  <c r="BB70" i="21"/>
  <c r="BB71" i="21"/>
  <c r="BB72" i="21"/>
  <c r="BB73" i="21"/>
  <c r="BB74" i="21"/>
  <c r="BB75" i="21"/>
  <c r="BB76" i="21"/>
  <c r="BB77" i="21"/>
  <c r="BB78" i="21"/>
  <c r="BB79" i="21"/>
  <c r="BB80" i="21"/>
  <c r="BB81" i="21"/>
  <c r="BB82" i="21"/>
  <c r="BB83" i="21"/>
  <c r="BB84" i="21"/>
  <c r="BB85" i="21"/>
  <c r="BB86" i="21"/>
  <c r="BB87" i="21"/>
  <c r="BB88" i="21"/>
  <c r="BB89" i="21"/>
  <c r="BB90" i="21"/>
  <c r="BB91" i="21"/>
  <c r="BB92" i="21"/>
  <c r="BB93" i="21"/>
  <c r="BB94" i="21"/>
  <c r="BB95" i="21"/>
  <c r="BB96" i="21"/>
  <c r="BB97" i="21"/>
  <c r="BB98" i="21"/>
  <c r="BB99" i="21"/>
  <c r="BB100" i="21"/>
  <c r="BB101" i="21"/>
  <c r="BB102" i="21"/>
  <c r="BB103" i="21"/>
  <c r="BB104" i="21"/>
  <c r="BB5" i="21"/>
  <c r="BB6" i="20"/>
  <c r="BB7" i="20"/>
  <c r="BB8" i="20"/>
  <c r="BB9" i="20"/>
  <c r="BB10" i="20"/>
  <c r="BB11" i="20"/>
  <c r="BB12" i="20"/>
  <c r="BB13" i="20"/>
  <c r="BB14" i="20"/>
  <c r="BB15" i="20"/>
  <c r="BB16" i="20"/>
  <c r="BB17" i="20"/>
  <c r="BB18" i="20"/>
  <c r="BB19" i="20"/>
  <c r="BB20" i="20"/>
  <c r="BB21" i="20"/>
  <c r="BB22" i="20"/>
  <c r="BB23" i="20"/>
  <c r="BB24" i="20"/>
  <c r="BB25" i="20"/>
  <c r="BB26" i="20"/>
  <c r="BB27" i="20"/>
  <c r="BB28" i="20"/>
  <c r="BB29" i="20"/>
  <c r="BB30" i="20"/>
  <c r="BB31" i="20"/>
  <c r="BB32" i="20"/>
  <c r="BB33" i="20"/>
  <c r="BB34" i="20"/>
  <c r="BB35" i="20"/>
  <c r="BB36" i="20"/>
  <c r="BB37" i="20"/>
  <c r="BB38" i="20"/>
  <c r="BB39" i="20"/>
  <c r="BB40" i="20"/>
  <c r="BB41" i="20"/>
  <c r="BB42" i="20"/>
  <c r="BB43" i="20"/>
  <c r="BB44" i="20"/>
  <c r="BB45" i="20"/>
  <c r="BB46" i="20"/>
  <c r="BB47" i="20"/>
  <c r="BB48" i="20"/>
  <c r="BB49" i="20"/>
  <c r="BB50" i="20"/>
  <c r="BB51" i="20"/>
  <c r="BB52" i="20"/>
  <c r="BB53" i="20"/>
  <c r="BB54" i="20"/>
  <c r="BB55" i="20"/>
  <c r="BB56" i="20"/>
  <c r="BB57" i="20"/>
  <c r="BB58" i="20"/>
  <c r="BB59" i="20"/>
  <c r="BB60" i="20"/>
  <c r="BB61" i="20"/>
  <c r="BB62" i="20"/>
  <c r="BB63" i="20"/>
  <c r="BB64" i="20"/>
  <c r="BB65" i="20"/>
  <c r="BB66" i="20"/>
  <c r="BB67" i="20"/>
  <c r="BB68" i="20"/>
  <c r="BB69" i="20"/>
  <c r="BB70" i="20"/>
  <c r="BB71" i="20"/>
  <c r="BB72" i="20"/>
  <c r="BB73" i="20"/>
  <c r="BB74" i="20"/>
  <c r="BB75" i="20"/>
  <c r="BB76" i="20"/>
  <c r="BB77" i="20"/>
  <c r="BB78" i="20"/>
  <c r="BB79" i="20"/>
  <c r="BB80" i="20"/>
  <c r="BB81" i="20"/>
  <c r="BB82" i="20"/>
  <c r="BB83" i="20"/>
  <c r="BB84" i="20"/>
  <c r="BB85" i="20"/>
  <c r="BB86" i="20"/>
  <c r="BB87" i="20"/>
  <c r="BB88" i="20"/>
  <c r="BB89" i="20"/>
  <c r="BB90" i="20"/>
  <c r="BB91" i="20"/>
  <c r="BB92" i="20"/>
  <c r="BB93" i="20"/>
  <c r="BB94" i="20"/>
  <c r="BB95" i="20"/>
  <c r="BB96" i="20"/>
  <c r="BB97" i="20"/>
  <c r="BB98" i="20"/>
  <c r="BB99" i="20"/>
  <c r="BB100" i="20"/>
  <c r="BB101" i="20"/>
  <c r="BB102" i="20"/>
  <c r="BB103" i="20"/>
  <c r="BB104" i="20"/>
  <c r="BB5" i="20"/>
  <c r="AZ6" i="20"/>
  <c r="AZ7" i="20"/>
  <c r="AZ8" i="20"/>
  <c r="AZ9" i="20"/>
  <c r="AZ10" i="20"/>
  <c r="AZ11" i="20"/>
  <c r="AZ12" i="20"/>
  <c r="AZ13" i="20"/>
  <c r="AZ14" i="20"/>
  <c r="AZ15" i="20"/>
  <c r="AZ16" i="20"/>
  <c r="AZ17" i="20"/>
  <c r="AZ18" i="20"/>
  <c r="AZ19" i="20"/>
  <c r="AZ20" i="20"/>
  <c r="AZ21" i="20"/>
  <c r="AZ22" i="20"/>
  <c r="AZ23" i="20"/>
  <c r="AZ24" i="20"/>
  <c r="AZ25" i="20"/>
  <c r="AZ26" i="20"/>
  <c r="AZ27" i="20"/>
  <c r="AZ28" i="20"/>
  <c r="AZ29" i="20"/>
  <c r="AZ30" i="20"/>
  <c r="AZ31" i="20"/>
  <c r="AZ32" i="20"/>
  <c r="AZ33" i="20"/>
  <c r="AZ34" i="20"/>
  <c r="AZ35" i="20"/>
  <c r="AZ36" i="20"/>
  <c r="AZ37" i="20"/>
  <c r="AZ38" i="20"/>
  <c r="AZ39" i="20"/>
  <c r="AZ40" i="20"/>
  <c r="AZ41" i="20"/>
  <c r="AZ42" i="20"/>
  <c r="AZ43" i="20"/>
  <c r="AZ44" i="20"/>
  <c r="AZ45" i="20"/>
  <c r="AZ46" i="20"/>
  <c r="AZ47" i="20"/>
  <c r="AZ48" i="20"/>
  <c r="AZ49" i="20"/>
  <c r="AZ50" i="20"/>
  <c r="AZ51" i="20"/>
  <c r="AZ52" i="20"/>
  <c r="AZ53" i="20"/>
  <c r="AZ54" i="20"/>
  <c r="AZ55" i="20"/>
  <c r="AZ56" i="20"/>
  <c r="AZ57" i="20"/>
  <c r="AZ58" i="20"/>
  <c r="AZ59" i="20"/>
  <c r="AZ60" i="20"/>
  <c r="AZ61" i="20"/>
  <c r="AZ62" i="20"/>
  <c r="AZ63" i="20"/>
  <c r="AZ64" i="20"/>
  <c r="AZ65" i="20"/>
  <c r="AZ66" i="20"/>
  <c r="AZ67" i="20"/>
  <c r="AZ68" i="20"/>
  <c r="AZ69" i="20"/>
  <c r="AZ70" i="20"/>
  <c r="AZ71" i="20"/>
  <c r="AZ72" i="20"/>
  <c r="AZ73" i="20"/>
  <c r="AZ74" i="20"/>
  <c r="AZ75" i="20"/>
  <c r="AZ76" i="20"/>
  <c r="AZ77" i="20"/>
  <c r="AZ78" i="20"/>
  <c r="AZ79" i="20"/>
  <c r="AZ80" i="20"/>
  <c r="AZ81" i="20"/>
  <c r="AZ82" i="20"/>
  <c r="AZ83" i="20"/>
  <c r="AZ84" i="20"/>
  <c r="AZ85" i="20"/>
  <c r="AZ86" i="20"/>
  <c r="AZ87" i="20"/>
  <c r="AZ88" i="20"/>
  <c r="AZ89" i="20"/>
  <c r="AZ90" i="20"/>
  <c r="AZ91" i="20"/>
  <c r="AZ92" i="20"/>
  <c r="AZ93" i="20"/>
  <c r="AZ94" i="20"/>
  <c r="AZ95" i="20"/>
  <c r="AZ96" i="20"/>
  <c r="AZ97" i="20"/>
  <c r="AZ98" i="20"/>
  <c r="AZ99" i="20"/>
  <c r="AZ100" i="20"/>
  <c r="AZ101" i="20"/>
  <c r="AZ102" i="20"/>
  <c r="AZ103" i="20"/>
  <c r="AZ104" i="20"/>
  <c r="AZ5" i="20"/>
  <c r="AZ5" i="21"/>
  <c r="BA6" i="7"/>
  <c r="BA7" i="7"/>
  <c r="BA8" i="7"/>
  <c r="BA9" i="7"/>
  <c r="BA10" i="7"/>
  <c r="BA11" i="7"/>
  <c r="BA12" i="7"/>
  <c r="BA13" i="7"/>
  <c r="BA14" i="7"/>
  <c r="BA15" i="7"/>
  <c r="BA16" i="7"/>
  <c r="BA17" i="7"/>
  <c r="BA18" i="7"/>
  <c r="BA19" i="7"/>
  <c r="BA20" i="7"/>
  <c r="BA21" i="7"/>
  <c r="BA22" i="7"/>
  <c r="BA23" i="7"/>
  <c r="BA24" i="7"/>
  <c r="BA25" i="7"/>
  <c r="BA26" i="7"/>
  <c r="BA27" i="7"/>
  <c r="BA28" i="7"/>
  <c r="BA29" i="7"/>
  <c r="BA30" i="7"/>
  <c r="BA31" i="7"/>
  <c r="BA32" i="7"/>
  <c r="BA33" i="7"/>
  <c r="BA34" i="7"/>
  <c r="BA35" i="7"/>
  <c r="BA36" i="7"/>
  <c r="BA37" i="7"/>
  <c r="BA38" i="7"/>
  <c r="BA39" i="7"/>
  <c r="BA40" i="7"/>
  <c r="BA41" i="7"/>
  <c r="BA42" i="7"/>
  <c r="BA43" i="7"/>
  <c r="BA44" i="7"/>
  <c r="BA45" i="7"/>
  <c r="BA46" i="7"/>
  <c r="BA47" i="7"/>
  <c r="BA48" i="7"/>
  <c r="BA49" i="7"/>
  <c r="BA50" i="7"/>
  <c r="BA51" i="7"/>
  <c r="BA52" i="7"/>
  <c r="BA53" i="7"/>
  <c r="BA54" i="7"/>
  <c r="BA55" i="7"/>
  <c r="BA56" i="7"/>
  <c r="BA57" i="7"/>
  <c r="BA58" i="7"/>
  <c r="BA59" i="7"/>
  <c r="BA60" i="7"/>
  <c r="BA61" i="7"/>
  <c r="BA62" i="7"/>
  <c r="BA63" i="7"/>
  <c r="BA64" i="7"/>
  <c r="BA65" i="7"/>
  <c r="BA66" i="7"/>
  <c r="BA67" i="7"/>
  <c r="BA68" i="7"/>
  <c r="BA69" i="7"/>
  <c r="BA70" i="7"/>
  <c r="BA71" i="7"/>
  <c r="BA72" i="7"/>
  <c r="BA73" i="7"/>
  <c r="BA74" i="7"/>
  <c r="BA5" i="7"/>
  <c r="BA6" i="6"/>
  <c r="BA7" i="6"/>
  <c r="BA8" i="6"/>
  <c r="BA9" i="6"/>
  <c r="BA10" i="6"/>
  <c r="BA11" i="6"/>
  <c r="BA12" i="6"/>
  <c r="BA13" i="6"/>
  <c r="BA14" i="6"/>
  <c r="BA15" i="6"/>
  <c r="BA16" i="6"/>
  <c r="BA17" i="6"/>
  <c r="BA18" i="6"/>
  <c r="BA19" i="6"/>
  <c r="BA20" i="6"/>
  <c r="BA21" i="6"/>
  <c r="BA22" i="6"/>
  <c r="BA23" i="6"/>
  <c r="BA24" i="6"/>
  <c r="BA25" i="6"/>
  <c r="BA26" i="6"/>
  <c r="BA27" i="6"/>
  <c r="BA28" i="6"/>
  <c r="BA29" i="6"/>
  <c r="BA30" i="6"/>
  <c r="BA31" i="6"/>
  <c r="BA32" i="6"/>
  <c r="BA33" i="6"/>
  <c r="BA34" i="6"/>
  <c r="BA35" i="6"/>
  <c r="BA36" i="6"/>
  <c r="BA37" i="6"/>
  <c r="BA38" i="6"/>
  <c r="BA39" i="6"/>
  <c r="BA40" i="6"/>
  <c r="BA41" i="6"/>
  <c r="BA42" i="6"/>
  <c r="BA43" i="6"/>
  <c r="BA44" i="6"/>
  <c r="BA45" i="6"/>
  <c r="BA46" i="6"/>
  <c r="BA47" i="6"/>
  <c r="BA48" i="6"/>
  <c r="BA49" i="6"/>
  <c r="BA50" i="6"/>
  <c r="BA51" i="6"/>
  <c r="BA52" i="6"/>
  <c r="BA53" i="6"/>
  <c r="BA54" i="6"/>
  <c r="BA55" i="6"/>
  <c r="BA56" i="6"/>
  <c r="BA57" i="6"/>
  <c r="BA58" i="6"/>
  <c r="BA59" i="6"/>
  <c r="BA60" i="6"/>
  <c r="BA61" i="6"/>
  <c r="BA62" i="6"/>
  <c r="BA63" i="6"/>
  <c r="BA64" i="6"/>
  <c r="BA65" i="6"/>
  <c r="BA66" i="6"/>
  <c r="BA67" i="6"/>
  <c r="BA68" i="6"/>
  <c r="BA69" i="6"/>
  <c r="BA70" i="6"/>
  <c r="BA71" i="6"/>
  <c r="BA72" i="6"/>
  <c r="BA73" i="6"/>
  <c r="BA74" i="6"/>
  <c r="BA5" i="6"/>
  <c r="AZ106" i="21"/>
  <c r="AZ106" i="20"/>
  <c r="BA76" i="7"/>
  <c r="BA76" i="6"/>
  <c r="AE76" i="7"/>
  <c r="Y76" i="7"/>
  <c r="S76" i="7"/>
  <c r="AE76" i="6"/>
  <c r="Y76" i="6"/>
  <c r="S76" i="6"/>
  <c r="AG76" i="7"/>
  <c r="AA76" i="7"/>
  <c r="U76" i="7"/>
  <c r="AG76" i="6"/>
  <c r="AA76" i="6"/>
  <c r="U76" i="6"/>
  <c r="Y106" i="21"/>
  <c r="AG106" i="21"/>
  <c r="AF106" i="21"/>
  <c r="AC106" i="21"/>
  <c r="AB106" i="21"/>
  <c r="X106" i="21"/>
  <c r="U106" i="21"/>
  <c r="T106" i="21"/>
  <c r="AF106" i="20"/>
  <c r="AB106" i="20"/>
  <c r="AG106" i="20"/>
  <c r="AC106" i="20"/>
  <c r="Y106" i="20"/>
  <c r="U106" i="20"/>
  <c r="X106" i="20"/>
  <c r="T106" i="20"/>
  <c r="R106" i="21"/>
  <c r="Q106" i="21"/>
  <c r="R106" i="20"/>
  <c r="Q106" i="20"/>
  <c r="B106" i="21"/>
  <c r="B106" i="20"/>
  <c r="Q26" i="2" s="1"/>
  <c r="B76" i="7"/>
  <c r="B76" i="6"/>
  <c r="BD74" i="7"/>
  <c r="BC74" i="7"/>
  <c r="BC73" i="7"/>
  <c r="BD73" i="7" s="1"/>
  <c r="BD72" i="7"/>
  <c r="BC72" i="7"/>
  <c r="BC71" i="7"/>
  <c r="BD71" i="7" s="1"/>
  <c r="BD70" i="7"/>
  <c r="BC70" i="7"/>
  <c r="BC69" i="7"/>
  <c r="BD69" i="7" s="1"/>
  <c r="BD68" i="7"/>
  <c r="BC68" i="7"/>
  <c r="BC67" i="7"/>
  <c r="BD67" i="7" s="1"/>
  <c r="BD66" i="7"/>
  <c r="BC66" i="7"/>
  <c r="BC65" i="7"/>
  <c r="BD65" i="7" s="1"/>
  <c r="BD64" i="7"/>
  <c r="BC64" i="7"/>
  <c r="BC63" i="7"/>
  <c r="BD63" i="7" s="1"/>
  <c r="BD62" i="7"/>
  <c r="BC62" i="7"/>
  <c r="BC61" i="7"/>
  <c r="BD61" i="7" s="1"/>
  <c r="BD60" i="7"/>
  <c r="BC60" i="7"/>
  <c r="BC59" i="7"/>
  <c r="BD59" i="7" s="1"/>
  <c r="BD58" i="7"/>
  <c r="BC58" i="7"/>
  <c r="BC57" i="7"/>
  <c r="BD57" i="7" s="1"/>
  <c r="BD56" i="7"/>
  <c r="BC56" i="7"/>
  <c r="BC55" i="7"/>
  <c r="BD55" i="7" s="1"/>
  <c r="BD54" i="7"/>
  <c r="BC54" i="7"/>
  <c r="BC53" i="7"/>
  <c r="BD53" i="7" s="1"/>
  <c r="BD52" i="7"/>
  <c r="BC52" i="7"/>
  <c r="BC51" i="7"/>
  <c r="BD51" i="7" s="1"/>
  <c r="BD50" i="7"/>
  <c r="BC50" i="7"/>
  <c r="BC49" i="7"/>
  <c r="BD49" i="7" s="1"/>
  <c r="BD48" i="7"/>
  <c r="BC48" i="7"/>
  <c r="BC47" i="7"/>
  <c r="BD47" i="7" s="1"/>
  <c r="BD46" i="7"/>
  <c r="BC46" i="7"/>
  <c r="BC45" i="7"/>
  <c r="BD45" i="7" s="1"/>
  <c r="BD44" i="7"/>
  <c r="BC44" i="7"/>
  <c r="BC43" i="7"/>
  <c r="BD43" i="7" s="1"/>
  <c r="BD42" i="7"/>
  <c r="BC42" i="7"/>
  <c r="BC41" i="7"/>
  <c r="BD41" i="7" s="1"/>
  <c r="BD40" i="7"/>
  <c r="BC40" i="7"/>
  <c r="BC39" i="7"/>
  <c r="BD39" i="7" s="1"/>
  <c r="BD38" i="7"/>
  <c r="BC38" i="7"/>
  <c r="BC37" i="7"/>
  <c r="BD37" i="7" s="1"/>
  <c r="BD36" i="7"/>
  <c r="BC36" i="7"/>
  <c r="BC35" i="7"/>
  <c r="BD35" i="7" s="1"/>
  <c r="BD34" i="7"/>
  <c r="BC34" i="7"/>
  <c r="BC33" i="7"/>
  <c r="BD33" i="7" s="1"/>
  <c r="BD32" i="7"/>
  <c r="BC32" i="7"/>
  <c r="BC31" i="7"/>
  <c r="BD31" i="7" s="1"/>
  <c r="BD30" i="7"/>
  <c r="BC30" i="7"/>
  <c r="BC29" i="7"/>
  <c r="BD29" i="7" s="1"/>
  <c r="BD28" i="7"/>
  <c r="BC28" i="7"/>
  <c r="BC27" i="7"/>
  <c r="BD27" i="7" s="1"/>
  <c r="BD26" i="7"/>
  <c r="BC26" i="7"/>
  <c r="BC25" i="7"/>
  <c r="BD25" i="7" s="1"/>
  <c r="BD24" i="7"/>
  <c r="BC24" i="7"/>
  <c r="BC23" i="7"/>
  <c r="BD23" i="7" s="1"/>
  <c r="BD22" i="7"/>
  <c r="BC22" i="7"/>
  <c r="BC21" i="7"/>
  <c r="BD21" i="7" s="1"/>
  <c r="BD20" i="7"/>
  <c r="BC20" i="7"/>
  <c r="BC19" i="7"/>
  <c r="BD19" i="7" s="1"/>
  <c r="BD18" i="7"/>
  <c r="BC18" i="7"/>
  <c r="BC17" i="7"/>
  <c r="BD17" i="7" s="1"/>
  <c r="BD16" i="7"/>
  <c r="BC16" i="7"/>
  <c r="BC15" i="7"/>
  <c r="BD15" i="7" s="1"/>
  <c r="BD14" i="7"/>
  <c r="BC14" i="7"/>
  <c r="BC13" i="7"/>
  <c r="BD13" i="7" s="1"/>
  <c r="BD12" i="7"/>
  <c r="BC12" i="7"/>
  <c r="BC11" i="7"/>
  <c r="BD11" i="7" s="1"/>
  <c r="BD10" i="7"/>
  <c r="BC10" i="7"/>
  <c r="BC9" i="7"/>
  <c r="BD9" i="7" s="1"/>
  <c r="BD8" i="7"/>
  <c r="BC8" i="7"/>
  <c r="BC7" i="7"/>
  <c r="BD7" i="7" s="1"/>
  <c r="BC6" i="7"/>
  <c r="BD6" i="7" s="1"/>
  <c r="BC5" i="7"/>
  <c r="BD5" i="7" s="1"/>
  <c r="N27" i="2"/>
  <c r="N26" i="2"/>
  <c r="D44" i="22"/>
  <c r="D24" i="22"/>
  <c r="BD13" i="6"/>
  <c r="BD14" i="6"/>
  <c r="BD15" i="6"/>
  <c r="BD16" i="6"/>
  <c r="BD17" i="6"/>
  <c r="BD18" i="6"/>
  <c r="BD19" i="6"/>
  <c r="BD20" i="6"/>
  <c r="BD21" i="6"/>
  <c r="BD22" i="6"/>
  <c r="BD23" i="6"/>
  <c r="BD24" i="6"/>
  <c r="BD25" i="6"/>
  <c r="BD26" i="6"/>
  <c r="BD27" i="6"/>
  <c r="BD28" i="6"/>
  <c r="BD29" i="6"/>
  <c r="BD30" i="6"/>
  <c r="BD31" i="6"/>
  <c r="BD32" i="6"/>
  <c r="BD33" i="6"/>
  <c r="BD34" i="6"/>
  <c r="BD35" i="6"/>
  <c r="BD36" i="6"/>
  <c r="BD37" i="6"/>
  <c r="BD38" i="6"/>
  <c r="BD39" i="6"/>
  <c r="BD40" i="6"/>
  <c r="BD41" i="6"/>
  <c r="BD42" i="6"/>
  <c r="BD43" i="6"/>
  <c r="BD44" i="6"/>
  <c r="BD45" i="6"/>
  <c r="BD46" i="6"/>
  <c r="BD47" i="6"/>
  <c r="BD48" i="6"/>
  <c r="BD49" i="6"/>
  <c r="BD50" i="6"/>
  <c r="BD51" i="6"/>
  <c r="BD52" i="6"/>
  <c r="BD53" i="6"/>
  <c r="BD54" i="6"/>
  <c r="BD55" i="6"/>
  <c r="BD56" i="6"/>
  <c r="BD57" i="6"/>
  <c r="BD58" i="6"/>
  <c r="BD59" i="6"/>
  <c r="BD60" i="6"/>
  <c r="BD61" i="6"/>
  <c r="BD62" i="6"/>
  <c r="BD63" i="6"/>
  <c r="BD64" i="6"/>
  <c r="BD65" i="6"/>
  <c r="BD66" i="6"/>
  <c r="BD67" i="6"/>
  <c r="BD68" i="6"/>
  <c r="BD69" i="6"/>
  <c r="BD70" i="6"/>
  <c r="BD71" i="6"/>
  <c r="BD72" i="6"/>
  <c r="BD73" i="6"/>
  <c r="BD74" i="6"/>
  <c r="AK106" i="21" l="1"/>
  <c r="AS106" i="21" s="1"/>
  <c r="AL105" i="21"/>
  <c r="M106" i="21"/>
  <c r="Q27" i="2"/>
  <c r="M106" i="20"/>
  <c r="AL105" i="20"/>
  <c r="AM76" i="7"/>
  <c r="AV76" i="7" s="1"/>
  <c r="AF76" i="7"/>
  <c r="Z76" i="7"/>
  <c r="T76" i="7"/>
  <c r="M76" i="7"/>
  <c r="Q17" i="2"/>
  <c r="T76" i="6"/>
  <c r="AQ76" i="7" l="1"/>
  <c r="D17" i="2" s="1"/>
  <c r="AO76" i="7"/>
  <c r="AW76" i="7"/>
  <c r="L17" i="2" s="1"/>
  <c r="AS76" i="7"/>
  <c r="AU76" i="7"/>
  <c r="AN106" i="21"/>
  <c r="AQ106" i="21"/>
  <c r="AT106" i="21"/>
  <c r="AM106" i="21"/>
  <c r="AP106" i="21"/>
  <c r="AP76" i="7"/>
  <c r="AR76" i="7"/>
  <c r="AT76" i="7"/>
  <c r="H17" i="2" s="1"/>
  <c r="AF76" i="6" l="1"/>
  <c r="Z76" i="6"/>
  <c r="Q16" i="2"/>
  <c r="M76" i="6"/>
  <c r="B1" i="21"/>
  <c r="B1" i="20"/>
  <c r="A2" i="22"/>
  <c r="G30" i="22"/>
  <c r="G31" i="22"/>
  <c r="G32" i="22"/>
  <c r="G33" i="22"/>
  <c r="G34" i="22"/>
  <c r="G35" i="22"/>
  <c r="G36" i="22"/>
  <c r="G37" i="22"/>
  <c r="G38" i="22"/>
  <c r="G39" i="22"/>
  <c r="G40" i="22"/>
  <c r="G41" i="22"/>
  <c r="G42" i="22"/>
  <c r="G43" i="22"/>
  <c r="G29" i="22"/>
  <c r="G14" i="22"/>
  <c r="G15" i="22"/>
  <c r="G16" i="22"/>
  <c r="G17" i="22"/>
  <c r="G18" i="22"/>
  <c r="G19" i="22"/>
  <c r="G20" i="22"/>
  <c r="G21" i="22"/>
  <c r="G22" i="22"/>
  <c r="G23" i="22"/>
  <c r="G6" i="22"/>
  <c r="Z26" i="2"/>
  <c r="Y26" i="2"/>
  <c r="Z16" i="2"/>
  <c r="Y16" i="2"/>
  <c r="BC6" i="6"/>
  <c r="BC7" i="6"/>
  <c r="BD7" i="6" s="1"/>
  <c r="BC8" i="6"/>
  <c r="BD8" i="6" s="1"/>
  <c r="BC9" i="6"/>
  <c r="BD9" i="6" s="1"/>
  <c r="BC10" i="6"/>
  <c r="BD10" i="6" s="1"/>
  <c r="BC11" i="6"/>
  <c r="BD11" i="6" s="1"/>
  <c r="BC12" i="6"/>
  <c r="BD12" i="6" s="1"/>
  <c r="BC13" i="6"/>
  <c r="BC14" i="6"/>
  <c r="BC15" i="6"/>
  <c r="BC16" i="6"/>
  <c r="BC17" i="6"/>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C65" i="6"/>
  <c r="BC66" i="6"/>
  <c r="BC67" i="6"/>
  <c r="BC68" i="6"/>
  <c r="BC69" i="6"/>
  <c r="BC70" i="6"/>
  <c r="BC71" i="6"/>
  <c r="BC72" i="6"/>
  <c r="BC73" i="6"/>
  <c r="BC74" i="6"/>
  <c r="BC5" i="6"/>
  <c r="BD6" i="6" l="1"/>
  <c r="BD5" i="6"/>
  <c r="X16" i="2"/>
  <c r="X26" i="2"/>
  <c r="AK106" i="20"/>
  <c r="V36" i="2"/>
  <c r="S36" i="2"/>
  <c r="U35" i="2"/>
  <c r="U34" i="2"/>
  <c r="U36" i="2" s="1"/>
  <c r="V28" i="2"/>
  <c r="O28" i="2"/>
  <c r="L28" i="2"/>
  <c r="H28" i="2"/>
  <c r="D28" i="2"/>
  <c r="AJ26" i="2"/>
  <c r="S17" i="2" l="1"/>
  <c r="AT106" i="20"/>
  <c r="AQ106" i="20"/>
  <c r="AN106" i="20"/>
  <c r="AS106" i="20"/>
  <c r="AP106" i="20"/>
  <c r="AM106" i="20"/>
  <c r="S27" i="2" l="1"/>
  <c r="S26" i="2"/>
  <c r="BA16" i="2"/>
  <c r="S16" i="2"/>
  <c r="AZ16" i="2" s="1"/>
  <c r="F5" i="22"/>
  <c r="F17" i="22" s="1"/>
  <c r="I3" i="22"/>
  <c r="AF1" i="7"/>
  <c r="AF1" i="6"/>
  <c r="AB1" i="7"/>
  <c r="AB1" i="6"/>
  <c r="AB1" i="21"/>
  <c r="X1" i="21"/>
  <c r="AB1" i="20"/>
  <c r="X1" i="20"/>
  <c r="Q6" i="2"/>
  <c r="T17" i="2" l="1"/>
  <c r="T16" i="2"/>
  <c r="F18" i="22"/>
  <c r="F42" i="22"/>
  <c r="F39" i="22"/>
  <c r="F43" i="22"/>
  <c r="F40" i="22"/>
  <c r="F14" i="22"/>
  <c r="F41" i="22"/>
  <c r="F15" i="22"/>
  <c r="F16" i="22"/>
  <c r="S18" i="2"/>
  <c r="T18" i="2" l="1"/>
  <c r="F38" i="22"/>
  <c r="F37" i="22"/>
  <c r="F36" i="22"/>
  <c r="F35" i="22"/>
  <c r="F34" i="22"/>
  <c r="G28" i="22"/>
  <c r="F33" i="22"/>
  <c r="G27" i="22"/>
  <c r="F32" i="22"/>
  <c r="G26" i="22"/>
  <c r="F31" i="22"/>
  <c r="G25" i="22"/>
  <c r="F30" i="22"/>
  <c r="G24" i="22"/>
  <c r="F29" i="22"/>
  <c r="F23" i="22"/>
  <c r="F22" i="22"/>
  <c r="F21" i="22"/>
  <c r="F20" i="22"/>
  <c r="F19" i="22"/>
  <c r="G13" i="22"/>
  <c r="F13" i="22"/>
  <c r="G12" i="22"/>
  <c r="F12" i="22"/>
  <c r="G11" i="22"/>
  <c r="F11" i="22"/>
  <c r="G10" i="22"/>
  <c r="F10" i="22"/>
  <c r="G9" i="22"/>
  <c r="F9" i="22"/>
  <c r="J27" i="2"/>
  <c r="G26" i="2"/>
  <c r="J26" i="2"/>
  <c r="AV26" i="2" l="1"/>
  <c r="P26" i="2"/>
  <c r="AK26" i="2"/>
  <c r="AH26" i="2"/>
  <c r="J28" i="2"/>
  <c r="AS26" i="2"/>
  <c r="AF26" i="2"/>
  <c r="F27" i="2"/>
  <c r="K27" i="2"/>
  <c r="AT26" i="2" s="1"/>
  <c r="F26" i="2"/>
  <c r="K26" i="2"/>
  <c r="G27" i="2"/>
  <c r="AQ26" i="2" s="1"/>
  <c r="B1" i="6"/>
  <c r="B1" i="7"/>
  <c r="AY26" i="2" l="1"/>
  <c r="R27" i="2"/>
  <c r="R26" i="2"/>
  <c r="AX26" i="2"/>
  <c r="Q28" i="2"/>
  <c r="N28" i="2"/>
  <c r="P27" i="2"/>
  <c r="P28" i="2" s="1"/>
  <c r="K28" i="2"/>
  <c r="AI26" i="2"/>
  <c r="I27" i="2"/>
  <c r="AP26" i="2"/>
  <c r="F28" i="2"/>
  <c r="AE26" i="2"/>
  <c r="I26" i="2"/>
  <c r="G28" i="2"/>
  <c r="M26" i="2"/>
  <c r="M27" i="2"/>
  <c r="B27" i="2"/>
  <c r="B26" i="2"/>
  <c r="AB26" i="2" s="1"/>
  <c r="R28" i="2" l="1"/>
  <c r="I28" i="2"/>
  <c r="BA26" i="2"/>
  <c r="T27" i="2"/>
  <c r="S28" i="2"/>
  <c r="AZ26" i="2"/>
  <c r="T26" i="2"/>
  <c r="AM26" i="2"/>
  <c r="M28" i="2"/>
  <c r="C27" i="2"/>
  <c r="AN26" i="2" s="1"/>
  <c r="C26" i="2"/>
  <c r="E26" i="2" s="1"/>
  <c r="B28" i="2"/>
  <c r="AM76" i="6"/>
  <c r="AW16" i="2"/>
  <c r="AW76" i="6" l="1"/>
  <c r="L16" i="2" s="1"/>
  <c r="L18" i="2" s="1"/>
  <c r="AU76" i="6"/>
  <c r="AS76" i="6"/>
  <c r="AV76" i="6"/>
  <c r="AT76" i="6"/>
  <c r="H16" i="2" s="1"/>
  <c r="H18" i="2" s="1"/>
  <c r="AR76" i="6"/>
  <c r="AP76" i="6"/>
  <c r="AO76" i="6"/>
  <c r="AQ76" i="6"/>
  <c r="D16" i="2" s="1"/>
  <c r="D18" i="2" s="1"/>
  <c r="T28" i="2"/>
  <c r="C28" i="2"/>
  <c r="AC26" i="2"/>
  <c r="E27" i="2"/>
  <c r="U27" i="2" s="1"/>
  <c r="U26" i="2"/>
  <c r="V18" i="2"/>
  <c r="E28" i="2" l="1"/>
  <c r="U28" i="2"/>
  <c r="Z9" i="2" l="1"/>
  <c r="Y9" i="2"/>
  <c r="AU16" i="2" l="1"/>
  <c r="J17" i="2"/>
  <c r="AS16" i="2" s="1"/>
  <c r="K17" i="2"/>
  <c r="AT16" i="2" s="1"/>
  <c r="K16" i="2"/>
  <c r="AI16" i="2" s="1"/>
  <c r="J16" i="2"/>
  <c r="AH16" i="2" s="1"/>
  <c r="F16" i="2"/>
  <c r="AE16" i="2" s="1"/>
  <c r="AK16" i="2"/>
  <c r="AG16" i="2"/>
  <c r="F17" i="2"/>
  <c r="AP16" i="2" s="1"/>
  <c r="AV16" i="2"/>
  <c r="AY16" i="2" l="1"/>
  <c r="R17" i="2"/>
  <c r="AX16" i="2"/>
  <c r="R16" i="2"/>
  <c r="AL16" i="2"/>
  <c r="AJ16" i="2"/>
  <c r="B17" i="2"/>
  <c r="AM16" i="2" s="1"/>
  <c r="AR16" i="2"/>
  <c r="AD16" i="2"/>
  <c r="B16" i="2"/>
  <c r="AB16" i="2" s="1"/>
  <c r="Q18" i="2"/>
  <c r="K18" i="2"/>
  <c r="J18" i="2"/>
  <c r="F18" i="2"/>
  <c r="M17" i="2"/>
  <c r="M16" i="2"/>
  <c r="G16" i="2" l="1"/>
  <c r="AF16" i="2" s="1"/>
  <c r="BC26" i="2" s="1"/>
  <c r="G17" i="2"/>
  <c r="AQ16" i="2" s="1"/>
  <c r="C17" i="2"/>
  <c r="AN16" i="2" s="1"/>
  <c r="AO16" i="2"/>
  <c r="B18" i="2"/>
  <c r="C16" i="2"/>
  <c r="AC16" i="2" s="1"/>
  <c r="R18" i="2"/>
  <c r="M18" i="2"/>
  <c r="BC16" i="2" l="1"/>
  <c r="BB16" i="2"/>
  <c r="BB26" i="2"/>
  <c r="BD26" i="2" s="1"/>
  <c r="I16" i="2"/>
  <c r="I17" i="2"/>
  <c r="G18" i="2"/>
  <c r="E17" i="2"/>
  <c r="E16" i="2"/>
  <c r="C18" i="2"/>
  <c r="U16" i="2" l="1"/>
  <c r="U17" i="2"/>
  <c r="I18" i="2"/>
  <c r="E18" i="2"/>
  <c r="U18" i="2" l="1"/>
  <c r="BD16" i="2" s="1"/>
  <c r="R38" i="2" l="1"/>
</calcChain>
</file>

<file path=xl/sharedStrings.xml><?xml version="1.0" encoding="utf-8"?>
<sst xmlns="http://schemas.openxmlformats.org/spreadsheetml/2006/main" count="2128" uniqueCount="784">
  <si>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</si>
  <si>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</si>
  <si>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</si>
  <si>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</si>
  <si>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</si>
  <si>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</si>
  <si>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</si>
  <si>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</si>
  <si>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</si>
  <si>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</si>
  <si>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</si>
  <si>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</si>
  <si>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</si>
  <si>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</si>
  <si>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</si>
  <si>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</si>
  <si>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</si>
  <si>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</si>
  <si>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</si>
  <si>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</si>
  <si>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</si>
  <si>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</si>
  <si>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</si>
  <si>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</si>
  <si>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</si>
  <si>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</si>
  <si>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</si>
  <si>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</si>
  <si>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</si>
  <si>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</si>
  <si>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</si>
  <si>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</si>
  <si>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</si>
  <si>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</si>
  <si>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</si>
  <si>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</si>
  <si>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</si>
  <si>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</si>
  <si>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</si>
  <si>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</si>
  <si>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</si>
  <si>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</si>
  <si>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</si>
  <si>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</si>
  <si>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</si>
  <si>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</si>
  <si>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</si>
  <si>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</si>
  <si>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</si>
  <si>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</si>
  <si>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</si>
  <si>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</si>
  <si>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</si>
  <si>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</si>
  <si>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</si>
  <si>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</si>
  <si>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</si>
  <si>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</si>
  <si>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</si>
  <si>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</si>
  <si>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</si>
  <si>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</si>
  <si>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</si>
  <si>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</si>
  <si>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</si>
  <si>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</si>
  <si>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</si>
  <si>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</si>
  <si>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</si>
  <si>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</si>
  <si>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</si>
  <si>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</si>
  <si>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</si>
  <si>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</si>
  <si>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</si>
  <si>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</si>
  <si>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</si>
  <si>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</si>
  <si>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</si>
  <si>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</si>
  <si>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</si>
  <si>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</si>
  <si>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</si>
  <si>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</si>
  <si>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</si>
  <si>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</si>
  <si>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</si>
  <si>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</si>
  <si>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</si>
  <si>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</si>
  <si>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</si>
  <si>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</si>
  <si>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</si>
  <si>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</si>
  <si>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</si>
  <si>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</si>
  <si>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</si>
  <si>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</si>
  <si>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</si>
  <si>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</si>
  <si>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</si>
  <si>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</si>
  <si>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</si>
  <si>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</si>
  <si>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</si>
  <si>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</si>
  <si>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</si>
  <si>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</si>
  <si>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</si>
  <si>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</si>
  <si>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</si>
  <si>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</si>
  <si>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</si>
  <si>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</si>
  <si>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</si>
  <si>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</si>
  <si>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</si>
  <si>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</si>
  <si>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</si>
  <si>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</si>
  <si>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</si>
  <si>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</si>
  <si>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</si>
  <si>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</si>
  <si>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</si>
  <si>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</si>
  <si>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</si>
  <si>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</si>
  <si>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</si>
  <si>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</si>
  <si>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</si>
  <si>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</si>
  <si>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</si>
  <si>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</si>
  <si>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</si>
  <si>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</si>
  <si>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</si>
  <si>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</si>
  <si>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</si>
  <si>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</si>
  <si>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</si>
  <si>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参加料
（ｘ500円）</t>
    <rPh sb="0" eb="2">
      <t>サンカ</t>
    </rPh>
    <rPh sb="2" eb="3">
      <t>リョウ</t>
    </rPh>
    <rPh sb="9" eb="10">
      <t>エン</t>
    </rPh>
    <phoneticPr fontId="3"/>
  </si>
  <si>
    <t>人数</t>
    <rPh sb="0" eb="2">
      <t>ニンズウ</t>
    </rPh>
    <phoneticPr fontId="3"/>
  </si>
  <si>
    <t>金額計</t>
    <rPh sb="0" eb="2">
      <t>キンガク</t>
    </rPh>
    <rPh sb="2" eb="3">
      <t>ケイ</t>
    </rPh>
    <phoneticPr fontId="3"/>
  </si>
  <si>
    <t>計</t>
    <rPh sb="0" eb="1">
      <t>ケイ</t>
    </rPh>
    <phoneticPr fontId="3"/>
  </si>
  <si>
    <t>権者</t>
    <rPh sb="0" eb="1">
      <t>ケン</t>
    </rPh>
    <rPh sb="1" eb="2">
      <t>シャ</t>
    </rPh>
    <phoneticPr fontId="3"/>
  </si>
  <si>
    <t>参加料
(ｘ1200円)</t>
    <rPh sb="0" eb="2">
      <t>サンカ</t>
    </rPh>
    <rPh sb="2" eb="3">
      <t>リョウ</t>
    </rPh>
    <rPh sb="10" eb="11">
      <t>エン</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</si>
  <si>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</si>
  <si>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</si>
  <si>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</si>
  <si>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</si>
  <si>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</si>
  <si>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</si>
  <si>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</si>
  <si>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</si>
  <si>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</si>
  <si>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</si>
  <si>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</si>
  <si>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</si>
  <si>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</si>
  <si>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</si>
  <si>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</si>
  <si>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</si>
  <si>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</si>
  <si>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</si>
  <si>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</si>
  <si>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</si>
  <si>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</si>
  <si>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</si>
  <si>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123456</t>
  </si>
  <si>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</si>
  <si>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</si>
  <si>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</si>
  <si>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</si>
  <si>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</si>
  <si>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</si>
  <si>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</si>
  <si>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</si>
  <si>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</si>
  <si>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</si>
  <si>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</si>
  <si>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</si>
  <si>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</si>
  <si>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</si>
  <si>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</si>
  <si>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</si>
  <si>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</si>
  <si>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</si>
  <si>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</si>
  <si>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</si>
  <si>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</si>
  <si>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</si>
  <si>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</si>
  <si>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</si>
  <si>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</si>
  <si>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</si>
  <si>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</si>
  <si>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</si>
  <si>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</si>
  <si>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</si>
  <si>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</si>
  <si>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</si>
  <si>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</si>
  <si>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</si>
  <si>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</si>
  <si>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</si>
  <si>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</si>
  <si>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</si>
  <si>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</si>
  <si>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</si>
  <si>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</si>
  <si>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</si>
  <si>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</si>
  <si>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</si>
  <si>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</si>
  <si>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</si>
  <si>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</si>
  <si>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</si>
  <si>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</si>
  <si>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</si>
  <si>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</si>
  <si>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</si>
  <si>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</si>
  <si>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</si>
  <si>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</si>
  <si>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</si>
  <si>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</si>
  <si>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</si>
  <si>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</si>
  <si>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</si>
  <si>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</si>
  <si>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</si>
  <si>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</si>
  <si>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</si>
  <si>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県陸協付与№</t>
    <rPh sb="0" eb="1">
      <t>ケン</t>
    </rPh>
    <rPh sb="1" eb="3">
      <t>リッキョウ</t>
    </rPh>
    <rPh sb="3" eb="5">
      <t>フヨ</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</si>
  <si>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</si>
  <si>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</si>
  <si>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</si>
  <si>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</si>
  <si>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</si>
  <si>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</si>
  <si>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</si>
  <si>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</si>
  <si>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</si>
  <si>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</si>
  <si>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</si>
  <si>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</si>
  <si>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</si>
  <si>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</si>
  <si>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</si>
  <si>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</si>
  <si>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</si>
  <si>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</si>
  <si>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</si>
  <si>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</si>
  <si>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</si>
  <si>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</si>
  <si>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</si>
  <si>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</si>
  <si>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</si>
  <si>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</si>
  <si>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</si>
  <si>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</si>
  <si>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</si>
  <si>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</si>
  <si>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</si>
  <si>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</si>
  <si>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</si>
  <si>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</si>
  <si>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</si>
  <si>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</si>
  <si>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</si>
  <si>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</si>
  <si>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5/3</t>
    <phoneticPr fontId="1"/>
  </si>
  <si>
    <t>4x400mR</t>
    <phoneticPr fontId="1"/>
  </si>
  <si>
    <t>3</t>
    <phoneticPr fontId="1"/>
  </si>
  <si>
    <t>1281</t>
    <phoneticPr fontId="1"/>
  </si>
  <si>
    <t>2650</t>
    <phoneticPr fontId="1"/>
  </si>
  <si>
    <t>570</t>
    <phoneticPr fontId="1"/>
  </si>
  <si>
    <t>1089</t>
    <phoneticPr fontId="1"/>
  </si>
  <si>
    <t>2110</t>
    <phoneticPr fontId="1"/>
  </si>
  <si>
    <t>705</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</si>
  <si>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</si>
  <si>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</si>
  <si>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</si>
  <si>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</si>
  <si>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</si>
  <si>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</si>
  <si>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</si>
  <si>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</si>
  <si>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</si>
  <si>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</si>
  <si>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</si>
  <si>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</si>
  <si>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</si>
  <si>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</si>
  <si>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</si>
  <si>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</si>
  <si>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</si>
  <si>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</si>
  <si>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</si>
  <si>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</si>
  <si>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</si>
  <si>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</si>
  <si>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</si>
  <si>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</si>
  <si>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</si>
  <si>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</si>
  <si>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</si>
  <si>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</si>
  <si>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</si>
  <si>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</si>
  <si>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区分</t>
    <rPh sb="0" eb="2">
      <t>クブン</t>
    </rPh>
    <phoneticPr fontId="1"/>
  </si>
  <si>
    <t>№</t>
    <phoneticPr fontId="1"/>
  </si>
  <si>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</si>
  <si>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</si>
  <si>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</si>
  <si>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</si>
  <si>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</si>
  <si>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</si>
  <si>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</si>
  <si>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</si>
  <si>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</si>
  <si>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</si>
  <si>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</si>
  <si>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</si>
  <si>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</si>
  <si>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</si>
  <si>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</si>
  <si>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</si>
  <si>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</si>
  <si>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</si>
  <si>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</si>
  <si>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</si>
  <si>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</si>
  <si>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</si>
  <si>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</si>
  <si>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</si>
  <si>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</si>
  <si>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</si>
  <si>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</si>
  <si>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</si>
  <si>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</si>
  <si>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</si>
  <si>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</si>
  <si>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</si>
  <si>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</si>
  <si>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</si>
  <si>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</si>
  <si>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</si>
  <si>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</si>
  <si>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</si>
  <si>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</si>
  <si>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</si>
  <si>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</si>
  <si>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</si>
  <si>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</si>
  <si>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</si>
  <si>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</si>
  <si>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</si>
  <si>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</si>
  <si>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</si>
  <si>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</si>
  <si>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</si>
  <si>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</si>
  <si>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</si>
  <si>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</si>
  <si>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</si>
  <si>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</si>
  <si>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</si>
  <si>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</si>
  <si>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</si>
  <si>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</si>
  <si>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</si>
  <si>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</si>
  <si>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</si>
  <si>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</si>
  <si>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</si>
  <si>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</si>
  <si>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</si>
  <si>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</si>
  <si>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</si>
  <si>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</si>
  <si>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</si>
  <si>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</si>
  <si>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</si>
  <si>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</si>
  <si>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</si>
  <si>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</si>
  <si>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</si>
  <si>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</si>
  <si>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</si>
  <si>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</si>
  <si>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</si>
  <si>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</si>
  <si>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</si>
  <si>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</si>
  <si>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</si>
  <si>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</si>
  <si>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</si>
  <si>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</si>
  <si>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</si>
  <si>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</si>
  <si>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</si>
  <si>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</si>
  <si>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</si>
  <si>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</si>
  <si>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</si>
  <si>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</si>
  <si>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</si>
  <si>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</si>
  <si>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</si>
  <si>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</si>
  <si>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</si>
  <si>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</si>
  <si>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</si>
  <si>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</si>
  <si>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</si>
  <si>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</si>
  <si>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</si>
  <si>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</si>
  <si>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</si>
  <si>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</si>
  <si>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</si>
  <si>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</si>
  <si>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</si>
  <si>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</si>
  <si>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</si>
  <si>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</si>
  <si>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</si>
  <si>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</si>
  <si>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</si>
  <si>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</si>
  <si>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</si>
  <si>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</si>
  <si>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</si>
  <si>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</si>
  <si>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</si>
  <si>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</si>
  <si>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</si>
  <si>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</si>
  <si>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</si>
  <si>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</si>
  <si>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</si>
  <si>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</si>
  <si>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</si>
  <si>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</si>
  <si>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</si>
  <si>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</si>
  <si>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</si>
  <si>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</si>
  <si>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</si>
  <si>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権（県選手権の申込だけ）</t>
    <rPh sb="0" eb="1">
      <t>ケン</t>
    </rPh>
    <rPh sb="2" eb="3">
      <t>ケン</t>
    </rPh>
    <rPh sb="3" eb="6">
      <t>センシュケン</t>
    </rPh>
    <rPh sb="7" eb="9">
      <t>モウシコミ</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</si>
  <si>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</si>
  <si>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</si>
  <si>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</si>
  <si>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</si>
  <si>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</si>
  <si>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</si>
  <si>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</si>
  <si>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</si>
  <si>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</si>
  <si>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</si>
  <si>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</si>
  <si>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</si>
  <si>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</si>
  <si>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</si>
  <si>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</si>
  <si>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</si>
  <si>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</si>
  <si>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</si>
  <si>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</si>
  <si>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</si>
  <si>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</si>
  <si>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</si>
  <si>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</si>
  <si>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</si>
  <si>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</si>
  <si>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</si>
  <si>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</si>
  <si>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</si>
  <si>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</si>
  <si>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</si>
  <si>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</si>
  <si>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</si>
  <si>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</si>
  <si>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</si>
  <si>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</si>
  <si>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</si>
  <si>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</si>
  <si>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</si>
  <si>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</si>
  <si>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</si>
  <si>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</si>
  <si>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県</t>
    <rPh sb="0" eb="1">
      <t>ケン</t>
    </rPh>
    <phoneticPr fontId="1"/>
  </si>
  <si>
    <t>010101</t>
    <phoneticPr fontId="1"/>
  </si>
  <si>
    <t>3</t>
    <phoneticPr fontId="1"/>
  </si>
  <si>
    <t>001111</t>
    <phoneticPr fontId="1"/>
  </si>
  <si>
    <t>三段跳</t>
    <rPh sb="0" eb="2">
      <t>サンダン</t>
    </rPh>
    <rPh sb="2" eb="3">
      <t>チョウ</t>
    </rPh>
    <phoneticPr fontId="3"/>
  </si>
  <si>
    <t>KANAGAWA</t>
    <phoneticPr fontId="1"/>
  </si>
  <si>
    <t>一般/大学</t>
    <rPh sb="0" eb="2">
      <t>イッパン</t>
    </rPh>
    <rPh sb="3" eb="5">
      <t>ダイガク</t>
    </rPh>
    <phoneticPr fontId="3"/>
  </si>
  <si>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</si>
  <si>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2.</t>
    <phoneticPr fontId="1"/>
  </si>
  <si>
    <t>2.1</t>
    <phoneticPr fontId="1"/>
  </si>
  <si>
    <t>1）</t>
    <phoneticPr fontId="1"/>
  </si>
  <si>
    <t>2)</t>
    <phoneticPr fontId="1"/>
  </si>
  <si>
    <t>第1回記録会-ﾘﾚｰ</t>
    <phoneticPr fontId="1"/>
  </si>
  <si>
    <t>選手権-ﾘﾚｰ</t>
    <phoneticPr fontId="1"/>
  </si>
  <si>
    <t>選考会</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</si>
  <si>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</si>
  <si>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</si>
  <si>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</si>
  <si>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</si>
  <si>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</si>
  <si>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</si>
  <si>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</si>
  <si>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</si>
  <si>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</si>
  <si>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</si>
  <si>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</si>
  <si>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</si>
  <si>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</si>
  <si>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</si>
  <si>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</si>
  <si>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</si>
  <si>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</si>
  <si>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</si>
  <si>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</si>
  <si>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</si>
  <si>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</si>
  <si>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</si>
  <si>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</si>
  <si>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</si>
  <si>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</si>
  <si>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</si>
  <si>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</si>
  <si>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</si>
  <si>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</si>
  <si>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</si>
  <si>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</si>
  <si>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</si>
  <si>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</si>
  <si>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</si>
  <si>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</si>
  <si>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</si>
  <si>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</si>
  <si>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</si>
  <si>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</si>
  <si>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</si>
  <si>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</si>
  <si>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</si>
  <si>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</si>
  <si>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</si>
  <si>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</si>
  <si>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</si>
  <si>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</si>
  <si>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</si>
  <si>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</si>
  <si>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</si>
  <si>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</si>
  <si>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</si>
  <si>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</si>
  <si>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</si>
  <si>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</si>
  <si>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</si>
  <si>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</si>
  <si>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</si>
  <si>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</si>
  <si>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</si>
  <si>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国体代表</t>
    <rPh sb="0" eb="2">
      <t>コクタイ</t>
    </rPh>
    <rPh sb="2" eb="4">
      <t>ダイヒョウ</t>
    </rPh>
    <phoneticPr fontId="1"/>
  </si>
  <si>
    <t>記録は「数字」だけを「半角」で入力する。</t>
    <rPh sb="0" eb="2">
      <t>キロク</t>
    </rPh>
    <rPh sb="4" eb="6">
      <t>スウジ</t>
    </rPh>
    <rPh sb="11" eb="13">
      <t>ハンカク</t>
    </rPh>
    <rPh sb="15" eb="17">
      <t>ニュウリョク</t>
    </rPh>
    <phoneticPr fontId="1"/>
  </si>
  <si>
    <t>月/日（県選手権、国体代表選考会）</t>
    <rPh sb="0" eb="1">
      <t>ツキ</t>
    </rPh>
    <rPh sb="2" eb="3">
      <t>ヒ</t>
    </rPh>
    <rPh sb="4" eb="5">
      <t>ケン</t>
    </rPh>
    <rPh sb="5" eb="8">
      <t>センシュケン</t>
    </rPh>
    <rPh sb="9" eb="11">
      <t>コクタイ</t>
    </rPh>
    <rPh sb="11" eb="13">
      <t>ダイヒョウ</t>
    </rPh>
    <rPh sb="13" eb="16">
      <t>センコウカイ</t>
    </rPh>
    <phoneticPr fontId="1"/>
  </si>
  <si>
    <t>競技会名（県選手権、国体代表選考会）</t>
    <rPh sb="0" eb="3">
      <t>キョウギカイ</t>
    </rPh>
    <rPh sb="3" eb="4">
      <t>メイ</t>
    </rPh>
    <rPh sb="5" eb="6">
      <t>ケン</t>
    </rPh>
    <rPh sb="6" eb="9">
      <t>センシュケン</t>
    </rPh>
    <rPh sb="10" eb="12">
      <t>コクタイ</t>
    </rPh>
    <rPh sb="12" eb="14">
      <t>ダイヒョウ</t>
    </rPh>
    <rPh sb="14" eb="17">
      <t>センコウカイ</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</si>
  <si>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</si>
  <si>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</si>
  <si>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</si>
  <si>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</si>
  <si>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</si>
  <si>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</si>
  <si>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</si>
  <si>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</si>
  <si>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</si>
  <si>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</si>
  <si>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</si>
  <si>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</si>
  <si>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</si>
  <si>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</si>
  <si>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</si>
  <si>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</si>
  <si>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</si>
  <si>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</si>
  <si>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</si>
  <si>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</si>
  <si>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</si>
  <si>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</si>
  <si>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</si>
  <si>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</si>
  <si>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</si>
  <si>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</si>
  <si>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</si>
  <si>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</si>
  <si>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</si>
  <si>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</si>
  <si>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</si>
  <si>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</si>
  <si>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</si>
  <si>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新ﾋﾞﾌﾞｽ</t>
    <rPh sb="0" eb="1">
      <t>シン</t>
    </rPh>
    <phoneticPr fontId="4"/>
  </si>
  <si>
    <t>付与</t>
    <rPh sb="0" eb="2">
      <t>フヨ</t>
    </rPh>
    <phoneticPr fontId="3"/>
  </si>
  <si>
    <t>種目4</t>
    <rPh sb="0" eb="2">
      <t>シュモク</t>
    </rPh>
    <phoneticPr fontId="3"/>
  </si>
  <si>
    <t>ﾋﾞﾌﾞｽ</t>
    <phoneticPr fontId="1"/>
  </si>
  <si>
    <t>(西暦yymmdd)</t>
    <rPh sb="1" eb="3">
      <t>セイレキ</t>
    </rPh>
    <phoneticPr fontId="3"/>
  </si>
  <si>
    <t>参加記録</t>
    <rPh sb="0" eb="2">
      <t>サンカ</t>
    </rPh>
    <rPh sb="2" eb="4">
      <t>キロク</t>
    </rPh>
    <phoneticPr fontId="4"/>
  </si>
  <si>
    <t>重</t>
    <rPh sb="0" eb="1">
      <t>シゲル</t>
    </rPh>
    <phoneticPr fontId="1"/>
  </si>
  <si>
    <t>890101</t>
  </si>
  <si>
    <t>3</t>
  </si>
  <si>
    <t>1034</t>
  </si>
  <si>
    <t>2098</t>
  </si>
  <si>
    <t>789</t>
  </si>
  <si>
    <t>三段跳</t>
    <rPh sb="0" eb="2">
      <t>サンダン</t>
    </rPh>
    <rPh sb="2" eb="3">
      <t>トビ</t>
    </rPh>
    <phoneticPr fontId="3"/>
  </si>
  <si>
    <t>1289</t>
  </si>
  <si>
    <t>0.0</t>
    <phoneticPr fontId="1"/>
  </si>
  <si>
    <t>1234</t>
  </si>
  <si>
    <t>2456</t>
  </si>
  <si>
    <t>589</t>
  </si>
  <si>
    <t>1189</t>
  </si>
  <si>
    <t>0.0</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</si>
  <si>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</si>
  <si>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</si>
  <si>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</si>
  <si>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</si>
  <si>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</si>
  <si>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</si>
  <si>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</si>
  <si>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</si>
  <si>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</si>
  <si>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</si>
  <si>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2021年度</t>
    <rPh sb="4" eb="6">
      <t>ネンド</t>
    </rPh>
    <phoneticPr fontId="3"/>
  </si>
  <si>
    <t>感染症拡大
防止対策</t>
    <rPh sb="0" eb="2">
      <t>カンセン</t>
    </rPh>
    <rPh sb="2" eb="3">
      <t>ショウ</t>
    </rPh>
    <rPh sb="3" eb="5">
      <t>カクダイ</t>
    </rPh>
    <rPh sb="6" eb="8">
      <t>ボウシ</t>
    </rPh>
    <rPh sb="8" eb="10">
      <t>タイサク</t>
    </rPh>
    <phoneticPr fontId="3"/>
  </si>
  <si>
    <t>対策費
(x100円)</t>
    <rPh sb="0" eb="3">
      <t>タイサクヒ</t>
    </rPh>
    <rPh sb="9" eb="10">
      <t>エン</t>
    </rPh>
    <phoneticPr fontId="3"/>
  </si>
  <si>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</si>
  <si>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</si>
  <si>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</si>
  <si>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</si>
  <si>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</si>
  <si>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</si>
  <si>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</si>
  <si>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</si>
  <si>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</si>
  <si>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</si>
  <si>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</si>
  <si>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</si>
  <si>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</si>
  <si>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</si>
  <si>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</si>
  <si>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</si>
  <si>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</si>
  <si>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</si>
  <si>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</si>
  <si>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</si>
  <si>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</si>
  <si>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</si>
  <si>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</si>
  <si>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</si>
  <si>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</si>
  <si>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</si>
  <si>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</si>
  <si>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</si>
  <si>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</si>
  <si>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</si>
  <si>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t>参加料
(x500円)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</si>
  <si>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</si>
  <si>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ﾋﾞﾌﾞｽ代
(x400円)</t>
    <rPh sb="5" eb="6">
      <t>ダイ</t>
    </rPh>
    <rPh sb="12" eb="13">
      <t>エン</t>
    </rPh>
    <phoneticPr fontId="3"/>
  </si>
  <si>
    <t>記</t>
    <rPh sb="0" eb="1">
      <t>キ</t>
    </rPh>
    <phoneticPr fontId="3"/>
  </si>
  <si>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3"/>
  </si>
  <si>
    <t>登録料
(x100円)</t>
    <rPh sb="0" eb="2">
      <t>トウロク</t>
    </rPh>
    <rPh sb="2" eb="3">
      <t>リョウ</t>
    </rPh>
    <rPh sb="9" eb="10">
      <t>エン</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</si>
  <si>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</si>
  <si>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</si>
  <si>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</si>
  <si>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新ﾋﾞﾌﾞｽ希望</t>
    <rPh sb="0" eb="1">
      <t>シン</t>
    </rPh>
    <rPh sb="6" eb="8">
      <t>キボウ</t>
    </rPh>
    <phoneticPr fontId="1"/>
  </si>
  <si>
    <t>2021年度</t>
    <rPh sb="3" eb="5">
      <t>ネンド</t>
    </rPh>
    <phoneticPr fontId="3"/>
  </si>
  <si>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</si>
  <si>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</si>
  <si>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</si>
  <si>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</si>
  <si>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</si>
  <si>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</si>
  <si>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</si>
  <si>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</si>
  <si>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</si>
  <si>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</si>
  <si>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</si>
  <si>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付与ﾋﾞﾌﾞｽ</t>
    <rPh sb="0" eb="2">
      <t>フヨ</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</si>
  <si>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</si>
  <si>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県選手権・第2回記録会、および国体選手選考会・第3回記録会は、それ迄の競技会で県陸協から付与されたアスリートビブスのナンバーを入力する。</t>
    <rPh sb="0" eb="1">
      <t>ケン</t>
    </rPh>
    <rPh sb="1" eb="4">
      <t>センシュケン</t>
    </rPh>
    <rPh sb="5" eb="6">
      <t>ダイ</t>
    </rPh>
    <rPh sb="7" eb="8">
      <t>カイ</t>
    </rPh>
    <rPh sb="8" eb="10">
      <t>キロク</t>
    </rPh>
    <rPh sb="10" eb="11">
      <t>カイ</t>
    </rPh>
    <rPh sb="15" eb="17">
      <t>コクタイ</t>
    </rPh>
    <rPh sb="17" eb="19">
      <t>センシュ</t>
    </rPh>
    <rPh sb="19" eb="22">
      <t>センコウカイ</t>
    </rPh>
    <rPh sb="23" eb="24">
      <t>ダイ</t>
    </rPh>
    <rPh sb="25" eb="26">
      <t>カイ</t>
    </rPh>
    <rPh sb="26" eb="28">
      <t>キロク</t>
    </rPh>
    <rPh sb="28" eb="29">
      <t>カイ</t>
    </rPh>
    <rPh sb="33" eb="34">
      <t>マデ</t>
    </rPh>
    <rPh sb="35" eb="38">
      <t>キョウギカイ</t>
    </rPh>
    <rPh sb="39" eb="40">
      <t>ケン</t>
    </rPh>
    <rPh sb="40" eb="42">
      <t>リッキョウ</t>
    </rPh>
    <rPh sb="44" eb="46">
      <t>フヨ</t>
    </rPh>
    <rPh sb="63" eb="65">
      <t>ニュウリョク</t>
    </rPh>
    <phoneticPr fontId="1"/>
  </si>
  <si>
    <t>「強化選手」は、強化普及委員会から「アスリートビブス」が指示されるので、そのナンバーを入力する。</t>
    <rPh sb="1" eb="3">
      <t>キョウカ</t>
    </rPh>
    <rPh sb="3" eb="5">
      <t>センシュ</t>
    </rPh>
    <rPh sb="8" eb="10">
      <t>キョウカ</t>
    </rPh>
    <rPh sb="10" eb="15">
      <t>フキュウイインカイ</t>
    </rPh>
    <rPh sb="28" eb="30">
      <t>シジ</t>
    </rPh>
    <rPh sb="43" eb="45">
      <t>ニュウリョク</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</si>
  <si>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</si>
  <si>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</si>
  <si>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</si>
  <si>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リレーメンバー選択時は、必ず申込競技会の「リレー」シートで申込チームに対応して種目、参加/資格記録等を入力する必要がある。</t>
    <rPh sb="7" eb="9">
      <t>センタク</t>
    </rPh>
    <rPh sb="9" eb="10">
      <t>ジ</t>
    </rPh>
    <rPh sb="12" eb="13">
      <t>カナラ</t>
    </rPh>
    <rPh sb="14" eb="16">
      <t>モウシコミ</t>
    </rPh>
    <rPh sb="16" eb="19">
      <t>キョウギカイ</t>
    </rPh>
    <rPh sb="29" eb="31">
      <t>モウシコ</t>
    </rPh>
    <rPh sb="35" eb="37">
      <t>タイオウ</t>
    </rPh>
    <rPh sb="39" eb="41">
      <t>シュモク</t>
    </rPh>
    <rPh sb="42" eb="44">
      <t>サンカ</t>
    </rPh>
    <rPh sb="45" eb="47">
      <t>シカク</t>
    </rPh>
    <rPh sb="47" eb="49">
      <t>キロク</t>
    </rPh>
    <rPh sb="49" eb="50">
      <t>トウ</t>
    </rPh>
    <rPh sb="51" eb="53">
      <t>ニュウリョク</t>
    </rPh>
    <rPh sb="55" eb="57">
      <t>ヒツヨウ</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</si>
  <si>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</si>
  <si>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</si>
  <si>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</si>
  <si>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r>
      <t xml:space="preserve">競技者名のローマ字表記は、次の形式で半角の英字を入力する。
姓：すべて大文字で入力する。　(例：神奈川 → </t>
    </r>
    <r>
      <rPr>
        <sz val="11"/>
        <rFont val="ＭＳ 明朝"/>
        <family val="1"/>
        <charset val="128"/>
      </rPr>
      <t>KANAGAWA</t>
    </r>
    <r>
      <rPr>
        <sz val="11"/>
        <rFont val="ＭＳ Ｐ明朝"/>
        <family val="1"/>
        <charset val="128"/>
      </rPr>
      <t xml:space="preserve">）
名：先頭は大文字、2文字目以降は小文字で入力する。 （例：太郎 → </t>
    </r>
    <r>
      <rPr>
        <sz val="11"/>
        <rFont val="ＭＳ 明朝"/>
        <family val="1"/>
        <charset val="128"/>
      </rPr>
      <t>Taro</t>
    </r>
    <r>
      <rPr>
        <sz val="11"/>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</si>
  <si>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</si>
  <si>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</si>
  <si>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⑮</t>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</si>
  <si>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</si>
  <si>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学連登録の大学生（団体区分：大学）の神奈川陸協登録料は、2021年度から神奈川陸協が直接徴収することになったため（2020度までは日本学連が学連登録料と一緒に徴収)、登録する男女それぞれの人数を入力する。人数を入力すると登録料が計算される。
登録料の振込みが確認できない場合は、20201年度の競技会には出場できないので注意すること。</t>
    <rPh sb="0" eb="2">
      <t>ガクレン</t>
    </rPh>
    <rPh sb="2" eb="4">
      <t>トウロク</t>
    </rPh>
    <rPh sb="83" eb="85">
      <t>トウロク</t>
    </rPh>
    <rPh sb="87" eb="89">
      <t>ダンジョ</t>
    </rPh>
    <rPh sb="94" eb="96">
      <t>ニンズウ</t>
    </rPh>
    <rPh sb="97" eb="99">
      <t>ニュウリョク</t>
    </rPh>
    <rPh sb="102" eb="104">
      <t>ニンズウ</t>
    </rPh>
    <rPh sb="105" eb="107">
      <t>ニュウリョク</t>
    </rPh>
    <rPh sb="110" eb="113">
      <t>トウロクリョウ</t>
    </rPh>
    <rPh sb="114" eb="116">
      <t>ケイサン</t>
    </rPh>
    <rPh sb="160" eb="162">
      <t>チュウイ</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</si>
  <si>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</si>
  <si>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</si>
  <si>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</si>
  <si>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</si>
  <si>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</si>
  <si>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</si>
  <si>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</si>
  <si>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</si>
  <si>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</si>
  <si>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</si>
  <si>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</si>
  <si>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</si>
  <si>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</si>
  <si>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</si>
  <si>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</si>
  <si>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</si>
  <si>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</si>
  <si>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</si>
  <si>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</si>
  <si>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</si>
  <si>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</si>
  <si>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</si>
  <si>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</si>
  <si>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</si>
  <si>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</si>
  <si>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</si>
  <si>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</si>
  <si>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</si>
  <si>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</si>
  <si>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</si>
  <si>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</si>
  <si>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</si>
  <si>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</si>
  <si>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</si>
  <si>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</si>
  <si>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</si>
  <si>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</si>
  <si>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</si>
  <si>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</si>
  <si>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</si>
  <si>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</si>
  <si>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</si>
  <si>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</si>
  <si>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</si>
  <si>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</si>
  <si>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r>
      <t xml:space="preserve">学連登録の大学生（団体区分：大学）の神奈川陸協登録料は、2021年度から神奈川陸協が直接徴収することになりました（2020年度までは日本学連が学連登録料と一緒に徴収）。
</t>
    </r>
    <r>
      <rPr>
        <b/>
        <sz val="11"/>
        <rFont val="ＭＳ Ｐゴシック"/>
        <family val="3"/>
        <charset val="128"/>
        <scheme val="minor"/>
      </rPr>
      <t>2021年度の神奈川陸協登録料（</t>
    </r>
    <r>
      <rPr>
        <b/>
        <sz val="11"/>
        <color rgb="FFFF0000"/>
        <rFont val="ＭＳ Ｐゴシック"/>
        <family val="3"/>
        <charset val="128"/>
        <scheme val="minor"/>
      </rPr>
      <t>100円/1人</t>
    </r>
    <r>
      <rPr>
        <b/>
        <sz val="11"/>
        <rFont val="ＭＳ Ｐゴシック"/>
        <family val="3"/>
        <charset val="128"/>
        <scheme val="minor"/>
      </rPr>
      <t>）を支払っていない競技者は</t>
    </r>
    <r>
      <rPr>
        <b/>
        <sz val="11"/>
        <color theme="1"/>
        <rFont val="ＭＳ Ｐゴシック"/>
        <family val="3"/>
        <charset val="128"/>
        <scheme val="minor"/>
      </rPr>
      <t>、本競技会の参加料と合せて振込んでください。
登録料の振込みが確認できない場合は、2021年度の競技会には出場できませんのでご注意ください。</t>
    </r>
    <rPh sb="0" eb="2">
      <t>ガクレン</t>
    </rPh>
    <rPh sb="2" eb="4">
      <t>トウロク</t>
    </rPh>
    <rPh sb="9" eb="11">
      <t>ダンタイ</t>
    </rPh>
    <rPh sb="11" eb="13">
      <t>クブン</t>
    </rPh>
    <rPh sb="14" eb="16">
      <t>ダイガク</t>
    </rPh>
    <rPh sb="89" eb="91">
      <t>ネンド</t>
    </rPh>
    <rPh sb="92" eb="95">
      <t>カナガワ</t>
    </rPh>
    <rPh sb="95" eb="97">
      <t>リクキョウ</t>
    </rPh>
    <rPh sb="104" eb="105">
      <t>エン</t>
    </rPh>
    <rPh sb="106" eb="108">
      <t>ヒトリ</t>
    </rPh>
    <rPh sb="110" eb="112">
      <t>シハラ</t>
    </rPh>
    <rPh sb="117" eb="120">
      <t>キョウギシャ</t>
    </rPh>
    <rPh sb="122" eb="123">
      <t>ホン</t>
    </rPh>
    <rPh sb="123" eb="126">
      <t>キョウギカイ</t>
    </rPh>
    <rPh sb="127" eb="130">
      <t>サンカリョウ</t>
    </rPh>
    <rPh sb="131" eb="132">
      <t>アワ</t>
    </rPh>
    <rPh sb="184" eb="186">
      <t>チュウイ</t>
    </rPh>
    <phoneticPr fontId="3"/>
  </si>
  <si>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</si>
  <si>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</si>
  <si>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</si>
  <si>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</si>
  <si>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</si>
  <si>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権1</t>
    <rPh sb="0" eb="1">
      <t>ケン</t>
    </rPh>
    <phoneticPr fontId="1"/>
  </si>
  <si>
    <t>権2</t>
    <rPh sb="0" eb="1">
      <t>ケン</t>
    </rPh>
    <phoneticPr fontId="1"/>
  </si>
  <si>
    <t>種2</t>
    <rPh sb="0" eb="1">
      <t>シュ</t>
    </rPh>
    <phoneticPr fontId="1"/>
  </si>
  <si>
    <t>権3</t>
    <rPh sb="0" eb="1">
      <t>ケン</t>
    </rPh>
    <phoneticPr fontId="1"/>
  </si>
  <si>
    <t>種3</t>
    <rPh sb="0" eb="1">
      <t>シュ</t>
    </rPh>
    <phoneticPr fontId="1"/>
  </si>
  <si>
    <t>強1</t>
    <rPh sb="0" eb="1">
      <t>ツヨ</t>
    </rPh>
    <phoneticPr fontId="1"/>
  </si>
  <si>
    <t>強2</t>
    <rPh sb="0" eb="1">
      <t>ツヨ</t>
    </rPh>
    <phoneticPr fontId="1"/>
  </si>
  <si>
    <t>強3</t>
    <rPh sb="0" eb="1">
      <t>ツヨ</t>
    </rPh>
    <phoneticPr fontId="1"/>
  </si>
  <si>
    <t>第76回国民体育大会神奈川県代表選手選考会</t>
    <rPh sb="0" eb="1">
      <t>ダイ</t>
    </rPh>
    <rPh sb="3" eb="4">
      <t>カイ</t>
    </rPh>
    <rPh sb="4" eb="8">
      <t>コクミンタイイク</t>
    </rPh>
    <rPh sb="8" eb="10">
      <t>タイカイ</t>
    </rPh>
    <rPh sb="10" eb="14">
      <t>カナガワケン</t>
    </rPh>
    <rPh sb="14" eb="16">
      <t>ダイヒョウ</t>
    </rPh>
    <rPh sb="16" eb="18">
      <t>センシュ</t>
    </rPh>
    <rPh sb="18" eb="21">
      <t>センコウカイ</t>
    </rPh>
    <phoneticPr fontId="3"/>
  </si>
  <si>
    <t>成年一般</t>
    <rPh sb="0" eb="2">
      <t>セイネン</t>
    </rPh>
    <rPh sb="2" eb="4">
      <t>イッパン</t>
    </rPh>
    <phoneticPr fontId="3"/>
  </si>
  <si>
    <t>少年-高校生</t>
    <rPh sb="0" eb="2">
      <t>ショウネン</t>
    </rPh>
    <rPh sb="3" eb="5">
      <t>コウコウ</t>
    </rPh>
    <rPh sb="5" eb="6">
      <t>セイ</t>
    </rPh>
    <phoneticPr fontId="3"/>
  </si>
  <si>
    <t>少年-中学生</t>
    <rPh sb="0" eb="2">
      <t>ショウネン</t>
    </rPh>
    <rPh sb="3" eb="6">
      <t>チュウガクセイ</t>
    </rPh>
    <phoneticPr fontId="3"/>
  </si>
  <si>
    <t>第3回神奈川県記録会兼国体選考会</t>
    <rPh sb="0" eb="1">
      <t>ダイ</t>
    </rPh>
    <rPh sb="2" eb="3">
      <t>カイ</t>
    </rPh>
    <rPh sb="3" eb="6">
      <t>カナガワ</t>
    </rPh>
    <rPh sb="6" eb="7">
      <t>ケン</t>
    </rPh>
    <rPh sb="7" eb="9">
      <t>キロク</t>
    </rPh>
    <rPh sb="9" eb="10">
      <t>カイ</t>
    </rPh>
    <rPh sb="10" eb="11">
      <t>ケン</t>
    </rPh>
    <rPh sb="11" eb="13">
      <t>コクタイ</t>
    </rPh>
    <rPh sb="13" eb="16">
      <t>センコウカイ</t>
    </rPh>
    <phoneticPr fontId="3"/>
  </si>
  <si>
    <t>種4</t>
    <rPh sb="0" eb="1">
      <t>シュ</t>
    </rPh>
    <phoneticPr fontId="1"/>
  </si>
  <si>
    <t>強4</t>
    <rPh sb="0" eb="1">
      <t>ツヨ</t>
    </rPh>
    <phoneticPr fontId="1"/>
  </si>
  <si>
    <t>16</t>
    <phoneticPr fontId="1"/>
  </si>
  <si>
    <t>国</t>
    <rPh sb="0" eb="1">
      <t>コク</t>
    </rPh>
    <phoneticPr fontId="3"/>
  </si>
  <si>
    <t>少B800m</t>
    <rPh sb="0" eb="1">
      <t>ショウ</t>
    </rPh>
    <phoneticPr fontId="3"/>
  </si>
  <si>
    <t>少B砲丸投(4.000)</t>
    <rPh sb="0" eb="1">
      <t>ショウ</t>
    </rPh>
    <rPh sb="2" eb="4">
      <t>ホウガン</t>
    </rPh>
    <rPh sb="4" eb="5">
      <t>ナ</t>
    </rPh>
    <phoneticPr fontId="3"/>
  </si>
  <si>
    <t>300mH(0.914)</t>
    <phoneticPr fontId="1"/>
  </si>
  <si>
    <t>300mH(0.762)</t>
    <phoneticPr fontId="1"/>
  </si>
  <si>
    <t>※：国体代表選手選考会と記録会の両競技会にエントリーする競技者の感染症拡大防止対策費は、国体代表選手選考会の金額に計上されます。</t>
    <rPh sb="2" eb="4">
      <t>コクタイ</t>
    </rPh>
    <rPh sb="44" eb="46">
      <t>コクタイ</t>
    </rPh>
    <rPh sb="54" eb="56">
      <t>キンガク</t>
    </rPh>
    <phoneticPr fontId="3"/>
  </si>
  <si>
    <t>申込書は7月16日(金) 必着
申込ファイルの受付は7月16日(金) 17:00まで</t>
    <rPh sb="0" eb="2">
      <t>モウシコミ</t>
    </rPh>
    <rPh sb="2" eb="3">
      <t>ショ</t>
    </rPh>
    <rPh sb="5" eb="6">
      <t>ガツ</t>
    </rPh>
    <rPh sb="8" eb="9">
      <t>ニチ</t>
    </rPh>
    <rPh sb="10" eb="11">
      <t>キン</t>
    </rPh>
    <rPh sb="13" eb="15">
      <t>ヒッチャク</t>
    </rPh>
    <rPh sb="16" eb="18">
      <t>モウシコミ</t>
    </rPh>
    <rPh sb="23" eb="25">
      <t>ウケツケ</t>
    </rPh>
    <rPh sb="27" eb="28">
      <t>ガツ</t>
    </rPh>
    <rPh sb="30" eb="31">
      <t>ニチ</t>
    </rPh>
    <rPh sb="32" eb="33">
      <t>キン</t>
    </rPh>
    <phoneticPr fontId="3"/>
  </si>
  <si>
    <r>
      <t>「申込書」データ(Excelファイル)を、大会要項記載の</t>
    </r>
    <r>
      <rPr>
        <b/>
        <sz val="11"/>
        <color rgb="FFFF0000"/>
        <rFont val="ＭＳ Ｐ明朝"/>
        <family val="1"/>
        <charset val="128"/>
      </rPr>
      <t>申込期日17：00迄</t>
    </r>
    <r>
      <rPr>
        <sz val="11"/>
        <rFont val="ＭＳ Ｐ明朝"/>
        <family val="1"/>
        <charset val="128"/>
      </rPr>
      <t>にＥメールで次のアドレスに送信する。</t>
    </r>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</si>
  <si>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t>選</t>
    <rPh sb="0" eb="1">
      <t>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</si>
</sst>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rgb="FFFF0000"/>
      <name val="ＭＳ 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11"/>
      <color theme="1"/>
      <name val="ＭＳ Ｐゴシック"/>
      <family val="3"/>
      <charset val="128"/>
      <scheme val="minor"/>
    </font>
    <font>
      <b/>
      <sz val="11"/>
      <name val="ＭＳ Ｐゴシック"/>
      <family val="3"/>
      <charset val="128"/>
      <scheme val="minor"/>
    </font>
    <font>
      <b/>
      <sz val="24"/>
      <name val="ＭＳ Ｐゴシック"/>
      <family val="3"/>
      <charset val="128"/>
    </font>
    <font>
      <b/>
      <sz val="12"/>
      <color rgb="FFFF0000"/>
      <name val="ＭＳ Ｐゴシック"/>
      <family val="3"/>
      <charset val="128"/>
    </font>
  </fonts>
  <fills count="11">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66"/>
        <bgColor indexed="64"/>
      </patternFill>
    </fill>
  </fills>
  <borders count="2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tted">
        <color auto="1"/>
      </top>
      <bottom style="medium">
        <color indexed="64"/>
      </bottom>
      <diagonal/>
    </border>
    <border>
      <left style="dotted">
        <color indexed="64"/>
      </left>
      <right style="thin">
        <color indexed="64"/>
      </right>
      <top style="hair">
        <color indexed="64"/>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6" fillId="0" borderId="0" applyFont="0" applyFill="0" applyBorder="0" applyAlignment="0" applyProtection="0">
      <alignment vertical="center"/>
    </xf>
  </cellStyleXfs>
  <cellXfs count="1038">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 fillId="0" borderId="81" xfId="4" applyBorder="1">
      <alignment vertical="center"/>
    </xf>
    <xf numFmtId="0" fontId="2" fillId="0" borderId="0" xfId="4" applyBorder="1">
      <alignment vertical="center"/>
    </xf>
    <xf numFmtId="0" fontId="2" fillId="0" borderId="24" xfId="4" applyBorder="1">
      <alignment vertical="center"/>
    </xf>
    <xf numFmtId="0" fontId="17" fillId="0" borderId="94" xfId="4" applyFont="1" applyBorder="1" applyAlignment="1">
      <alignment horizontal="center" vertical="center" wrapText="1"/>
    </xf>
    <xf numFmtId="0" fontId="17" fillId="0" borderId="95" xfId="4" applyFont="1" applyBorder="1" applyAlignment="1">
      <alignment horizontal="center" vertical="center" wrapText="1"/>
    </xf>
    <xf numFmtId="0" fontId="17" fillId="0" borderId="96" xfId="4" applyFont="1" applyBorder="1" applyAlignment="1">
      <alignment horizontal="center" vertical="center" wrapText="1"/>
    </xf>
    <xf numFmtId="0" fontId="2" fillId="0" borderId="0" xfId="4" applyAlignment="1">
      <alignment horizontal="right" vertical="center"/>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5" xfId="4" applyNumberFormat="1" applyFont="1" applyFill="1" applyBorder="1" applyAlignment="1" applyProtection="1">
      <alignment horizontal="center" vertical="center"/>
    </xf>
    <xf numFmtId="49" fontId="16" fillId="0" borderId="54"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82" xfId="4" applyNumberFormat="1" applyFont="1" applyFill="1" applyBorder="1" applyAlignment="1" applyProtection="1">
      <alignment shrinkToFit="1"/>
      <protection locked="0"/>
    </xf>
    <xf numFmtId="49" fontId="14" fillId="0" borderId="83" xfId="4" applyNumberFormat="1" applyFont="1" applyFill="1" applyBorder="1" applyAlignment="1" applyProtection="1">
      <alignment horizontal="left"/>
      <protection locked="0"/>
    </xf>
    <xf numFmtId="49" fontId="16" fillId="0" borderId="52" xfId="4" applyNumberFormat="1" applyFont="1" applyFill="1" applyBorder="1" applyAlignment="1" applyProtection="1">
      <alignment horizontal="center" vertical="center"/>
      <protection locked="0"/>
    </xf>
    <xf numFmtId="49" fontId="16" fillId="0" borderId="53"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vertical="center" shrinkToFit="1"/>
      <protection locked="0"/>
    </xf>
    <xf numFmtId="49" fontId="16" fillId="0" borderId="55" xfId="4" applyNumberFormat="1" applyFont="1" applyFill="1" applyBorder="1" applyAlignment="1" applyProtection="1">
      <alignment horizontal="center" vertical="center"/>
      <protection locked="0"/>
    </xf>
    <xf numFmtId="49" fontId="16" fillId="0" borderId="87" xfId="4" applyNumberFormat="1" applyFont="1" applyFill="1" applyBorder="1" applyAlignment="1" applyProtection="1">
      <alignment horizontal="center" shrinkToFit="1"/>
      <protection locked="0"/>
    </xf>
    <xf numFmtId="49" fontId="16" fillId="0" borderId="85" xfId="4" applyNumberFormat="1" applyFont="1" applyFill="1" applyBorder="1" applyAlignment="1" applyProtection="1">
      <alignment horizontal="center" shrinkToFit="1"/>
      <protection locked="0"/>
    </xf>
    <xf numFmtId="49" fontId="16" fillId="0" borderId="51" xfId="4" applyNumberFormat="1" applyFont="1" applyFill="1" applyBorder="1" applyAlignment="1" applyProtection="1">
      <alignment horizontal="center" shrinkToFit="1"/>
      <protection locked="0"/>
    </xf>
    <xf numFmtId="0" fontId="2" fillId="0" borderId="31" xfId="4" applyFill="1" applyBorder="1">
      <alignment vertical="center"/>
    </xf>
    <xf numFmtId="1" fontId="12" fillId="0" borderId="31" xfId="4" applyNumberFormat="1" applyFont="1" applyFill="1" applyBorder="1" applyAlignment="1" applyProtection="1">
      <alignment horizontal="center" vertical="center"/>
    </xf>
    <xf numFmtId="1" fontId="29" fillId="0" borderId="31" xfId="4" applyNumberFormat="1" applyFont="1" applyFill="1" applyBorder="1" applyAlignment="1" applyProtection="1">
      <alignment vertical="center"/>
    </xf>
    <xf numFmtId="1" fontId="14" fillId="0" borderId="51" xfId="4" applyNumberFormat="1" applyFont="1" applyFill="1" applyBorder="1" applyAlignment="1" applyProtection="1">
      <alignment horizontal="center" vertical="center" shrinkToFit="1"/>
      <protection locked="0"/>
    </xf>
    <xf numFmtId="0" fontId="0" fillId="0" borderId="22" xfId="0" applyBorder="1">
      <alignment vertical="center"/>
    </xf>
    <xf numFmtId="0" fontId="0" fillId="0" borderId="23" xfId="0" applyBorder="1">
      <alignment vertical="center"/>
    </xf>
    <xf numFmtId="0" fontId="0" fillId="0" borderId="0" xfId="0" applyBorder="1">
      <alignment vertical="center"/>
    </xf>
    <xf numFmtId="0" fontId="0" fillId="0" borderId="110" xfId="0" applyBorder="1">
      <alignment vertical="center"/>
    </xf>
    <xf numFmtId="0" fontId="0" fillId="0" borderId="92" xfId="0" applyBorder="1">
      <alignment vertical="center"/>
    </xf>
    <xf numFmtId="0" fontId="0" fillId="0" borderId="112" xfId="0" applyBorder="1">
      <alignment vertical="center"/>
    </xf>
    <xf numFmtId="0" fontId="0" fillId="0" borderId="99"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11" xfId="0" applyBorder="1" applyAlignment="1">
      <alignment horizontal="center" vertical="center"/>
    </xf>
    <xf numFmtId="0" fontId="0" fillId="0" borderId="1" xfId="0" applyBorder="1" applyAlignment="1">
      <alignment horizontal="center" vertical="center"/>
    </xf>
    <xf numFmtId="0" fontId="0" fillId="0" borderId="113" xfId="0" applyBorder="1">
      <alignment vertical="center"/>
    </xf>
    <xf numFmtId="0" fontId="0" fillId="0" borderId="113" xfId="0" applyBorder="1" applyAlignment="1">
      <alignment horizontal="center" vertical="center"/>
    </xf>
    <xf numFmtId="0" fontId="15" fillId="0" borderId="113" xfId="4" applyFont="1" applyBorder="1" applyAlignment="1">
      <alignment horizontal="center" vertical="center"/>
    </xf>
    <xf numFmtId="0" fontId="34" fillId="0" borderId="0" xfId="4" applyFont="1">
      <alignment vertical="center"/>
    </xf>
    <xf numFmtId="1" fontId="30" fillId="0" borderId="62" xfId="4" applyNumberFormat="1" applyFont="1" applyFill="1" applyBorder="1" applyAlignment="1" applyProtection="1">
      <alignment horizontal="center" shrinkToFit="1"/>
    </xf>
    <xf numFmtId="1" fontId="16" fillId="0" borderId="40" xfId="4" applyNumberFormat="1" applyFont="1" applyFill="1" applyBorder="1" applyAlignment="1" applyProtection="1">
      <alignment horizontal="center" vertical="center"/>
    </xf>
    <xf numFmtId="0" fontId="15" fillId="0" borderId="57" xfId="4" applyFont="1" applyFill="1" applyBorder="1" applyAlignment="1">
      <alignment horizontal="center" vertical="center"/>
    </xf>
    <xf numFmtId="0" fontId="14" fillId="0" borderId="68" xfId="4" applyFont="1" applyFill="1" applyBorder="1" applyAlignment="1">
      <alignment horizontal="center" vertical="center"/>
    </xf>
    <xf numFmtId="0" fontId="14" fillId="0" borderId="32" xfId="4" applyFont="1" applyFill="1" applyBorder="1" applyAlignment="1">
      <alignment horizontal="center" vertical="center" shrinkToFit="1"/>
    </xf>
    <xf numFmtId="0" fontId="14" fillId="0" borderId="31" xfId="4" applyFont="1" applyFill="1" applyBorder="1" applyAlignment="1">
      <alignment horizontal="center" vertical="center" shrinkToFit="1"/>
    </xf>
    <xf numFmtId="0" fontId="14" fillId="0" borderId="34" xfId="4" applyFont="1" applyFill="1" applyBorder="1" applyAlignment="1">
      <alignment horizontal="center" vertical="center" shrinkToFit="1"/>
    </xf>
    <xf numFmtId="1" fontId="16" fillId="0" borderId="39" xfId="4" applyNumberFormat="1" applyFont="1" applyFill="1" applyBorder="1" applyAlignment="1" applyProtection="1">
      <alignment horizontal="center" vertical="center" shrinkToFit="1"/>
      <protection locked="0"/>
    </xf>
    <xf numFmtId="1" fontId="16" fillId="0" borderId="39" xfId="4" applyNumberFormat="1" applyFont="1" applyFill="1" applyBorder="1" applyAlignment="1" applyProtection="1">
      <alignment vertical="center" shrinkToFit="1"/>
      <protection locked="0"/>
    </xf>
    <xf numFmtId="1" fontId="16" fillId="0" borderId="36" xfId="4" applyNumberFormat="1" applyFont="1" applyFill="1" applyBorder="1" applyAlignment="1" applyProtection="1">
      <alignment vertical="center" shrinkToFit="1"/>
      <protection locked="0"/>
    </xf>
    <xf numFmtId="1" fontId="16" fillId="0" borderId="37" xfId="4" applyNumberFormat="1" applyFont="1" applyFill="1" applyBorder="1" applyAlignment="1" applyProtection="1">
      <alignment vertical="center" shrinkToFit="1"/>
    </xf>
    <xf numFmtId="1" fontId="16" fillId="0" borderId="36"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49" fontId="16" fillId="4" borderId="82" xfId="4" applyNumberFormat="1" applyFont="1" applyFill="1" applyBorder="1" applyAlignment="1" applyProtection="1">
      <alignment shrinkToFit="1"/>
      <protection locked="0"/>
    </xf>
    <xf numFmtId="49" fontId="14" fillId="4" borderId="83"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5" xfId="4" applyNumberFormat="1" applyFont="1" applyFill="1" applyBorder="1" applyAlignment="1" applyProtection="1">
      <alignment horizontal="center" shrinkToFit="1"/>
      <protection locked="0"/>
    </xf>
    <xf numFmtId="49" fontId="16" fillId="4" borderId="87"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69"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5"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85" xfId="4" applyNumberFormat="1" applyFont="1" applyFill="1" applyBorder="1" applyAlignment="1" applyProtection="1">
      <alignment vertical="center" shrinkToFit="1"/>
      <protection locked="0"/>
    </xf>
    <xf numFmtId="49" fontId="16" fillId="4" borderId="43"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52"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16" fillId="4" borderId="55" xfId="4" applyNumberFormat="1" applyFont="1" applyFill="1" applyBorder="1" applyAlignment="1" applyProtection="1">
      <alignment horizontal="center" vertical="center"/>
      <protection locked="0"/>
    </xf>
    <xf numFmtId="49" fontId="16" fillId="4" borderId="84" xfId="4" applyNumberFormat="1" applyFont="1" applyFill="1" applyBorder="1" applyAlignment="1" applyProtection="1">
      <alignment horizontal="center" vertical="center"/>
      <protection locked="0"/>
    </xf>
    <xf numFmtId="49" fontId="16" fillId="4" borderId="73" xfId="4" applyNumberFormat="1" applyFont="1" applyFill="1" applyBorder="1" applyAlignment="1" applyProtection="1">
      <alignment horizontal="center" vertical="center"/>
      <protection locked="0"/>
    </xf>
    <xf numFmtId="49" fontId="35" fillId="4" borderId="85" xfId="4" applyNumberFormat="1" applyFont="1" applyFill="1" applyBorder="1" applyAlignment="1" applyProtection="1">
      <alignment vertical="center" shrinkToFit="1"/>
      <protection locked="0"/>
    </xf>
    <xf numFmtId="49" fontId="35" fillId="4" borderId="43" xfId="4" applyNumberFormat="1" applyFont="1" applyFill="1" applyBorder="1" applyAlignment="1" applyProtection="1">
      <alignment vertical="center" shrinkToFit="1"/>
      <protection locked="0"/>
    </xf>
    <xf numFmtId="49" fontId="35" fillId="0" borderId="85" xfId="4" applyNumberFormat="1" applyFont="1" applyFill="1" applyBorder="1" applyAlignment="1" applyProtection="1">
      <alignment vertical="center" shrinkToFit="1"/>
      <protection locked="0"/>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2" fillId="0" borderId="0" xfId="4" applyFill="1" applyBorder="1" applyAlignment="1">
      <alignment horizontal="center" vertical="center" shrinkToFit="1"/>
    </xf>
    <xf numFmtId="0" fontId="0" fillId="0" borderId="108" xfId="0" applyBorder="1">
      <alignment vertical="center"/>
    </xf>
    <xf numFmtId="0" fontId="0" fillId="0" borderId="40" xfId="0" applyBorder="1">
      <alignment vertical="center"/>
    </xf>
    <xf numFmtId="0" fontId="0" fillId="0" borderId="116" xfId="0" applyBorder="1">
      <alignment vertical="center"/>
    </xf>
    <xf numFmtId="0" fontId="0" fillId="0" borderId="0" xfId="0" applyBorder="1" applyAlignment="1">
      <alignment horizontal="center" vertical="center"/>
    </xf>
    <xf numFmtId="0" fontId="0" fillId="0" borderId="121" xfId="0" applyBorder="1">
      <alignment vertical="center"/>
    </xf>
    <xf numFmtId="0" fontId="0" fillId="0" borderId="120" xfId="0" applyBorder="1">
      <alignment vertical="center"/>
    </xf>
    <xf numFmtId="0" fontId="0" fillId="0" borderId="91" xfId="0" applyBorder="1">
      <alignment vertical="center"/>
    </xf>
    <xf numFmtId="0" fontId="40" fillId="0" borderId="0" xfId="0" applyFont="1">
      <alignment vertical="center"/>
    </xf>
    <xf numFmtId="0" fontId="0" fillId="0" borderId="0" xfId="0" applyAlignment="1"/>
    <xf numFmtId="0" fontId="40" fillId="0" borderId="116" xfId="0" applyFont="1" applyBorder="1">
      <alignment vertical="center"/>
    </xf>
    <xf numFmtId="0" fontId="40" fillId="0" borderId="121" xfId="0" applyFont="1" applyBorder="1">
      <alignment vertical="center"/>
    </xf>
    <xf numFmtId="0" fontId="40" fillId="0" borderId="33" xfId="0" applyFont="1" applyBorder="1">
      <alignment vertical="center"/>
    </xf>
    <xf numFmtId="0" fontId="40" fillId="0" borderId="80" xfId="0" applyFont="1" applyBorder="1">
      <alignment vertical="center"/>
    </xf>
    <xf numFmtId="0" fontId="43"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3" fillId="0" borderId="81" xfId="4" quotePrefix="1" applyFont="1" applyBorder="1">
      <alignment vertical="center"/>
    </xf>
    <xf numFmtId="0" fontId="44" fillId="0" borderId="81" xfId="2" applyFont="1" applyBorder="1" applyAlignment="1" applyProtection="1">
      <alignment vertical="center"/>
    </xf>
    <xf numFmtId="0" fontId="45" fillId="0" borderId="0" xfId="0" applyFont="1">
      <alignment vertical="center"/>
    </xf>
    <xf numFmtId="0" fontId="47" fillId="0" borderId="0" xfId="0" applyFont="1">
      <alignment vertical="center"/>
    </xf>
    <xf numFmtId="0" fontId="2" fillId="0" borderId="0" xfId="4" applyAlignment="1">
      <alignment vertical="center" shrinkToFit="1"/>
    </xf>
    <xf numFmtId="0" fontId="45" fillId="0" borderId="0" xfId="4" quotePrefix="1" applyFont="1">
      <alignment vertical="center"/>
    </xf>
    <xf numFmtId="0" fontId="2" fillId="0" borderId="0" xfId="4" applyFont="1" applyFill="1" applyBorder="1" applyAlignment="1">
      <alignment vertical="center"/>
    </xf>
    <xf numFmtId="49" fontId="16" fillId="0" borderId="64" xfId="4" applyNumberFormat="1" applyFont="1" applyFill="1" applyBorder="1" applyAlignment="1" applyProtection="1">
      <alignment horizontal="center"/>
    </xf>
    <xf numFmtId="49" fontId="16" fillId="0" borderId="29" xfId="4" applyNumberFormat="1" applyFont="1" applyFill="1" applyBorder="1" applyAlignment="1" applyProtection="1">
      <alignment horizontal="center"/>
    </xf>
    <xf numFmtId="0" fontId="33" fillId="0" borderId="0" xfId="0" applyNumberFormat="1" applyFont="1" applyBorder="1" applyAlignment="1">
      <alignment horizontal="center" vertical="center"/>
    </xf>
    <xf numFmtId="49" fontId="16" fillId="0" borderId="87" xfId="4" applyNumberFormat="1" applyFont="1" applyFill="1" applyBorder="1" applyAlignment="1" applyProtection="1">
      <alignment horizontal="center" vertical="center"/>
      <protection locked="0"/>
    </xf>
    <xf numFmtId="49" fontId="16" fillId="0" borderId="5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vertical="center" shrinkToFit="1"/>
      <protection locked="0"/>
    </xf>
    <xf numFmtId="49" fontId="16" fillId="4" borderId="55"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horizontal="center" vertical="center" shrinkToFit="1"/>
      <protection locked="0"/>
    </xf>
    <xf numFmtId="49" fontId="16" fillId="4" borderId="85" xfId="4" applyNumberFormat="1" applyFont="1" applyFill="1" applyBorder="1" applyAlignment="1" applyProtection="1">
      <alignment horizontal="center" vertical="center" shrinkToFit="1"/>
      <protection locked="0"/>
    </xf>
    <xf numFmtId="49" fontId="16" fillId="4" borderId="43" xfId="4" applyNumberFormat="1" applyFont="1" applyFill="1" applyBorder="1" applyAlignment="1" applyProtection="1">
      <alignment horizontal="center" vertical="center" shrinkToFit="1"/>
      <protection locked="0"/>
    </xf>
    <xf numFmtId="0" fontId="33" fillId="0" borderId="31" xfId="0" applyNumberFormat="1" applyFont="1" applyBorder="1" applyAlignment="1">
      <alignment vertical="center"/>
    </xf>
    <xf numFmtId="0" fontId="28" fillId="3" borderId="140" xfId="0" applyFont="1" applyFill="1" applyBorder="1">
      <alignment vertical="center"/>
    </xf>
    <xf numFmtId="0" fontId="28" fillId="3" borderId="131" xfId="0" applyFont="1" applyFill="1" applyBorder="1">
      <alignment vertical="center"/>
    </xf>
    <xf numFmtId="0" fontId="32" fillId="3" borderId="141" xfId="0" applyFont="1" applyFill="1" applyBorder="1">
      <alignment vertical="center"/>
    </xf>
    <xf numFmtId="0" fontId="32" fillId="3" borderId="142" xfId="0" applyFont="1" applyFill="1" applyBorder="1">
      <alignment vertical="center"/>
    </xf>
    <xf numFmtId="0" fontId="32" fillId="3" borderId="144" xfId="0" applyFont="1" applyFill="1" applyBorder="1">
      <alignment vertical="center"/>
    </xf>
    <xf numFmtId="0" fontId="32" fillId="3" borderId="110" xfId="0" applyFont="1" applyFill="1" applyBorder="1">
      <alignment vertical="center"/>
    </xf>
    <xf numFmtId="0" fontId="32" fillId="3" borderId="145" xfId="0" applyFont="1" applyFill="1" applyBorder="1">
      <alignment vertical="center"/>
    </xf>
    <xf numFmtId="0" fontId="52" fillId="3" borderId="131" xfId="0" applyFont="1" applyFill="1" applyBorder="1">
      <alignment vertical="center"/>
    </xf>
    <xf numFmtId="0" fontId="52" fillId="3" borderId="110" xfId="0" applyFont="1" applyFill="1" applyBorder="1">
      <alignment vertical="center"/>
    </xf>
    <xf numFmtId="0" fontId="0" fillId="5" borderId="113" xfId="0" applyFill="1" applyBorder="1">
      <alignment vertical="center"/>
    </xf>
    <xf numFmtId="0" fontId="47" fillId="0" borderId="6" xfId="0" applyFont="1" applyBorder="1">
      <alignment vertical="center"/>
    </xf>
    <xf numFmtId="0" fontId="47" fillId="0" borderId="18" xfId="0" applyFont="1" applyBorder="1">
      <alignment vertical="center"/>
    </xf>
    <xf numFmtId="0" fontId="47" fillId="0" borderId="19" xfId="0" applyFont="1" applyBorder="1">
      <alignment vertical="center"/>
    </xf>
    <xf numFmtId="0" fontId="47" fillId="0" borderId="22" xfId="0" applyFont="1" applyBorder="1">
      <alignment vertical="center"/>
    </xf>
    <xf numFmtId="0" fontId="47" fillId="0" borderId="23" xfId="0" applyFont="1" applyBorder="1">
      <alignment vertical="center"/>
    </xf>
    <xf numFmtId="0" fontId="37" fillId="0" borderId="0" xfId="4" applyFont="1" applyAlignment="1">
      <alignment horizontal="right" vertical="center"/>
    </xf>
    <xf numFmtId="0" fontId="0" fillId="4" borderId="4" xfId="0" applyFill="1" applyBorder="1">
      <alignment vertical="center"/>
    </xf>
    <xf numFmtId="49" fontId="16" fillId="4" borderId="59" xfId="4" applyNumberFormat="1" applyFont="1" applyFill="1" applyBorder="1" applyAlignment="1" applyProtection="1">
      <alignment shrinkToFit="1"/>
      <protection locked="0"/>
    </xf>
    <xf numFmtId="49" fontId="14" fillId="4" borderId="7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6"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5"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5" fillId="4" borderId="49"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5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49" fontId="16" fillId="4" borderId="56"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85"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shrinkToFit="1"/>
      <protection locked="0"/>
    </xf>
    <xf numFmtId="49" fontId="16" fillId="4" borderId="74" xfId="4" applyNumberFormat="1" applyFont="1" applyFill="1" applyBorder="1" applyAlignment="1" applyProtection="1">
      <alignment horizontal="center" vertical="center"/>
      <protection locked="0"/>
    </xf>
    <xf numFmtId="49" fontId="16" fillId="4" borderId="46" xfId="4" applyNumberFormat="1" applyFont="1" applyFill="1" applyBorder="1" applyAlignment="1" applyProtection="1">
      <alignment horizontal="center" vertical="center" shrinkToFit="1"/>
      <protection locked="0"/>
    </xf>
    <xf numFmtId="49" fontId="16" fillId="4" borderId="54" xfId="4" applyNumberFormat="1" applyFont="1" applyFill="1" applyBorder="1" applyAlignment="1" applyProtection="1">
      <alignment vertical="center" shrinkToFit="1"/>
      <protection locked="0"/>
    </xf>
    <xf numFmtId="49" fontId="16" fillId="4" borderId="75" xfId="4" applyNumberFormat="1" applyFont="1" applyFill="1" applyBorder="1" applyAlignment="1" applyProtection="1">
      <alignment horizontal="center" vertical="center"/>
      <protection locked="0"/>
    </xf>
    <xf numFmtId="49" fontId="16" fillId="4" borderId="49" xfId="4" applyNumberFormat="1" applyFont="1" applyFill="1" applyBorder="1" applyAlignment="1" applyProtection="1">
      <alignment horizontal="center" vertical="center" shrinkToFit="1"/>
      <protection locked="0"/>
    </xf>
    <xf numFmtId="49" fontId="16" fillId="4" borderId="56" xfId="4" applyNumberFormat="1" applyFont="1" applyFill="1" applyBorder="1" applyAlignment="1" applyProtection="1">
      <alignment vertical="center" shrinkToFit="1"/>
      <protection locked="0"/>
    </xf>
    <xf numFmtId="0" fontId="21" fillId="0" borderId="0" xfId="4" applyFont="1" applyFill="1" applyBorder="1" applyAlignment="1">
      <alignment horizontal="center" vertical="center"/>
    </xf>
    <xf numFmtId="0" fontId="0" fillId="0" borderId="2" xfId="0" applyBorder="1">
      <alignment vertical="center"/>
    </xf>
    <xf numFmtId="0" fontId="0" fillId="0" borderId="109" xfId="0" applyBorder="1">
      <alignment vertical="center"/>
    </xf>
    <xf numFmtId="0" fontId="17" fillId="0" borderId="93" xfId="4" applyFont="1" applyFill="1" applyBorder="1" applyAlignment="1">
      <alignment horizontal="center" vertical="center" shrinkToFit="1"/>
    </xf>
    <xf numFmtId="0" fontId="17" fillId="0" borderId="129" xfId="4" applyFont="1" applyFill="1" applyBorder="1" applyAlignment="1">
      <alignment horizontal="center" vertical="center" shrinkToFit="1"/>
    </xf>
    <xf numFmtId="0" fontId="0" fillId="0" borderId="104" xfId="0" applyBorder="1">
      <alignment vertical="center"/>
    </xf>
    <xf numFmtId="0" fontId="0" fillId="0" borderId="122" xfId="0" applyBorder="1">
      <alignment vertical="center"/>
    </xf>
    <xf numFmtId="38" fontId="0" fillId="0" borderId="105" xfId="0" applyNumberFormat="1" applyBorder="1">
      <alignment vertical="center"/>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31" fillId="0" borderId="26" xfId="4" applyFont="1" applyBorder="1" applyAlignment="1">
      <alignment vertical="center" wrapText="1"/>
    </xf>
    <xf numFmtId="0" fontId="31" fillId="0" borderId="139" xfId="4" applyFont="1" applyBorder="1" applyAlignment="1">
      <alignment vertical="center" wrapText="1"/>
    </xf>
    <xf numFmtId="0" fontId="31" fillId="0" borderId="50" xfId="4" applyFont="1" applyBorder="1" applyAlignment="1">
      <alignment vertical="center" wrapText="1"/>
    </xf>
    <xf numFmtId="1" fontId="58" fillId="0" borderId="51" xfId="4" applyNumberFormat="1" applyFont="1" applyFill="1" applyBorder="1" applyAlignment="1" applyProtection="1">
      <alignment horizontal="center" vertical="center" shrinkToFit="1"/>
      <protection locked="0"/>
    </xf>
    <xf numFmtId="0" fontId="2" fillId="0" borderId="108" xfId="4" applyFill="1" applyBorder="1">
      <alignment vertical="center"/>
    </xf>
    <xf numFmtId="0" fontId="2" fillId="0" borderId="116" xfId="4" applyFill="1" applyBorder="1">
      <alignment vertical="center"/>
    </xf>
    <xf numFmtId="0" fontId="22" fillId="0" borderId="120" xfId="4" applyFont="1" applyFill="1" applyBorder="1" applyAlignment="1" applyProtection="1">
      <alignment vertical="center"/>
      <protection locked="0"/>
    </xf>
    <xf numFmtId="0" fontId="22" fillId="0" borderId="121" xfId="4" applyFont="1" applyFill="1" applyBorder="1" applyAlignment="1" applyProtection="1">
      <alignment vertical="center"/>
      <protection locked="0"/>
    </xf>
    <xf numFmtId="0" fontId="55" fillId="0" borderId="113" xfId="0" applyFont="1" applyBorder="1">
      <alignment vertical="center"/>
    </xf>
    <xf numFmtId="49" fontId="58" fillId="4" borderId="41" xfId="4" applyNumberFormat="1" applyFont="1" applyFill="1" applyBorder="1" applyAlignment="1" applyProtection="1">
      <alignment horizontal="center" vertical="center"/>
      <protection locked="0"/>
    </xf>
    <xf numFmtId="49" fontId="58" fillId="4" borderId="44" xfId="4" applyNumberFormat="1" applyFont="1" applyFill="1" applyBorder="1" applyAlignment="1" applyProtection="1">
      <alignment horizontal="center" vertical="center"/>
      <protection locked="0"/>
    </xf>
    <xf numFmtId="49" fontId="58" fillId="4" borderId="47" xfId="4" applyNumberFormat="1" applyFont="1" applyFill="1" applyBorder="1" applyAlignment="1" applyProtection="1">
      <alignment horizontal="center" vertical="center"/>
      <protection locked="0"/>
    </xf>
    <xf numFmtId="0" fontId="2" fillId="4" borderId="18" xfId="4" applyFont="1" applyFill="1" applyBorder="1" applyAlignment="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3" xfId="4" applyBorder="1" applyAlignment="1">
      <alignment horizontal="center" vertical="center"/>
    </xf>
    <xf numFmtId="0" fontId="2" fillId="0" borderId="120" xfId="4" applyBorder="1">
      <alignment vertical="center"/>
    </xf>
    <xf numFmtId="0" fontId="2" fillId="0" borderId="121" xfId="4" applyBorder="1">
      <alignment vertical="center"/>
    </xf>
    <xf numFmtId="0" fontId="24" fillId="0" borderId="91" xfId="4" applyFont="1" applyBorder="1" applyAlignment="1">
      <alignment horizontal="center" vertical="center"/>
    </xf>
    <xf numFmtId="0" fontId="24" fillId="0" borderId="57" xfId="4" applyFont="1" applyBorder="1" applyAlignment="1">
      <alignment vertical="center" shrinkToFit="1"/>
    </xf>
    <xf numFmtId="0" fontId="24" fillId="0" borderId="164" xfId="4" applyFont="1" applyBorder="1" applyAlignment="1">
      <alignment vertical="center" shrinkToFit="1"/>
    </xf>
    <xf numFmtId="38" fontId="24" fillId="0" borderId="165" xfId="4" applyNumberFormat="1" applyFont="1" applyBorder="1" applyAlignment="1">
      <alignment vertical="center" shrinkToFit="1"/>
    </xf>
    <xf numFmtId="38" fontId="24" fillId="0" borderId="166" xfId="5" applyFont="1" applyBorder="1" applyAlignment="1">
      <alignment vertical="center" shrinkToFit="1"/>
    </xf>
    <xf numFmtId="38" fontId="24" fillId="0" borderId="31" xfId="4" applyNumberFormat="1" applyFont="1" applyBorder="1" applyAlignment="1">
      <alignment vertical="center" shrinkToFit="1"/>
    </xf>
    <xf numFmtId="0" fontId="34" fillId="0" borderId="0" xfId="4" applyFont="1" applyAlignment="1">
      <alignment horizontal="right" vertical="top"/>
    </xf>
    <xf numFmtId="0" fontId="57" fillId="0" borderId="0" xfId="4" applyFont="1" applyAlignment="1"/>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3"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72" xfId="1" quotePrefix="1" applyFont="1" applyFill="1" applyBorder="1">
      <alignment vertical="center"/>
    </xf>
    <xf numFmtId="0" fontId="6" fillId="0" borderId="173" xfId="1" quotePrefix="1" applyFont="1" applyBorder="1">
      <alignment vertical="center"/>
    </xf>
    <xf numFmtId="0" fontId="6" fillId="3" borderId="172" xfId="1" applyFont="1" applyFill="1" applyBorder="1">
      <alignment vertical="center"/>
    </xf>
    <xf numFmtId="0" fontId="6" fillId="0" borderId="173" xfId="1" applyFont="1" applyBorder="1">
      <alignment vertical="center"/>
    </xf>
    <xf numFmtId="0" fontId="6" fillId="0" borderId="172" xfId="1" applyFont="1" applyFill="1" applyBorder="1">
      <alignment vertical="center"/>
    </xf>
    <xf numFmtId="0" fontId="6" fillId="0" borderId="174" xfId="1" applyFont="1" applyFill="1" applyBorder="1">
      <alignment vertical="center"/>
    </xf>
    <xf numFmtId="0" fontId="6" fillId="0" borderId="175" xfId="1" applyFont="1" applyBorder="1">
      <alignment vertical="center"/>
    </xf>
    <xf numFmtId="0" fontId="6" fillId="0" borderId="176" xfId="1" applyFont="1" applyBorder="1">
      <alignment vertical="center"/>
    </xf>
    <xf numFmtId="0" fontId="6" fillId="0" borderId="174" xfId="1" applyFont="1" applyBorder="1">
      <alignment vertical="center"/>
    </xf>
    <xf numFmtId="0" fontId="6" fillId="0" borderId="172" xfId="1" applyFont="1" applyBorder="1">
      <alignment vertical="center"/>
    </xf>
    <xf numFmtId="0" fontId="6" fillId="0" borderId="172" xfId="1" quotePrefix="1" applyFont="1" applyBorder="1">
      <alignment vertical="center"/>
    </xf>
    <xf numFmtId="0" fontId="6" fillId="0" borderId="174" xfId="1" quotePrefix="1" applyFont="1" applyBorder="1">
      <alignment vertical="center"/>
    </xf>
    <xf numFmtId="0" fontId="6" fillId="0" borderId="175" xfId="1" quotePrefix="1" applyFont="1" applyBorder="1">
      <alignment vertical="center"/>
    </xf>
    <xf numFmtId="0" fontId="6" fillId="0" borderId="176" xfId="1" quotePrefix="1" applyFont="1" applyBorder="1">
      <alignment vertical="center"/>
    </xf>
    <xf numFmtId="0" fontId="6" fillId="3" borderId="174" xfId="1" quotePrefix="1" applyFont="1" applyFill="1" applyBorder="1">
      <alignment vertical="center"/>
    </xf>
    <xf numFmtId="0" fontId="6" fillId="3" borderId="175" xfId="1" quotePrefix="1" applyFont="1" applyFill="1" applyBorder="1">
      <alignment vertical="center"/>
    </xf>
    <xf numFmtId="0" fontId="63" fillId="0" borderId="14" xfId="0" applyFont="1" applyBorder="1">
      <alignment vertical="center"/>
    </xf>
    <xf numFmtId="0" fontId="63" fillId="0" borderId="156" xfId="0" applyFont="1" applyBorder="1">
      <alignment vertical="center"/>
    </xf>
    <xf numFmtId="0" fontId="63" fillId="0" borderId="8" xfId="0" applyFont="1" applyBorder="1">
      <alignment vertical="center"/>
    </xf>
    <xf numFmtId="0" fontId="63" fillId="0" borderId="153" xfId="0" applyFont="1" applyBorder="1">
      <alignment vertical="center"/>
    </xf>
    <xf numFmtId="0" fontId="63" fillId="0" borderId="158" xfId="0" applyFont="1" applyBorder="1">
      <alignment vertical="center"/>
    </xf>
    <xf numFmtId="0" fontId="63" fillId="0" borderId="159" xfId="0" applyFont="1" applyBorder="1">
      <alignment vertical="center"/>
    </xf>
    <xf numFmtId="0" fontId="6" fillId="0" borderId="178" xfId="1" applyFont="1" applyBorder="1">
      <alignment vertical="center"/>
    </xf>
    <xf numFmtId="0" fontId="6" fillId="0" borderId="179" xfId="1" applyFont="1" applyBorder="1">
      <alignment vertical="center"/>
    </xf>
    <xf numFmtId="0" fontId="63" fillId="0" borderId="148" xfId="0" applyFont="1" applyBorder="1">
      <alignment vertical="center"/>
    </xf>
    <xf numFmtId="0" fontId="6" fillId="0" borderId="180" xfId="1" applyFont="1" applyBorder="1">
      <alignment vertical="center"/>
    </xf>
    <xf numFmtId="0" fontId="63" fillId="0" borderId="149" xfId="0" applyFont="1" applyBorder="1">
      <alignment vertical="center"/>
    </xf>
    <xf numFmtId="0" fontId="6" fillId="0" borderId="181" xfId="1" applyFont="1" applyBorder="1">
      <alignment vertical="center"/>
    </xf>
    <xf numFmtId="0" fontId="6" fillId="0" borderId="182" xfId="1" applyFont="1" applyBorder="1">
      <alignment vertical="center"/>
    </xf>
    <xf numFmtId="0" fontId="45" fillId="0" borderId="0" xfId="4" applyFont="1">
      <alignment vertical="center"/>
    </xf>
    <xf numFmtId="0" fontId="24" fillId="0" borderId="179" xfId="4" applyFont="1" applyBorder="1">
      <alignment vertical="center"/>
    </xf>
    <xf numFmtId="0" fontId="24" fillId="0" borderId="185" xfId="4" applyFont="1" applyBorder="1">
      <alignment vertical="center"/>
    </xf>
    <xf numFmtId="0" fontId="24" fillId="0" borderId="177" xfId="4" applyFont="1" applyBorder="1">
      <alignment vertical="center"/>
    </xf>
    <xf numFmtId="0" fontId="24" fillId="0" borderId="186" xfId="4" applyFont="1" applyBorder="1">
      <alignment vertical="center"/>
    </xf>
    <xf numFmtId="0" fontId="24" fillId="0" borderId="30" xfId="4" applyFont="1" applyBorder="1">
      <alignment vertical="center"/>
    </xf>
    <xf numFmtId="0" fontId="60" fillId="0" borderId="0" xfId="0" applyFont="1">
      <alignment vertical="center"/>
    </xf>
    <xf numFmtId="0" fontId="2" fillId="0" borderId="18" xfId="4" applyBorder="1" applyAlignment="1">
      <alignment horizontal="center" vertical="center"/>
    </xf>
    <xf numFmtId="0" fontId="47" fillId="0" borderId="31" xfId="0" applyFont="1" applyBorder="1">
      <alignment vertical="center"/>
    </xf>
    <xf numFmtId="0" fontId="47" fillId="0" borderId="88" xfId="0" applyFont="1" applyBorder="1">
      <alignment vertical="center"/>
    </xf>
    <xf numFmtId="0" fontId="0" fillId="0" borderId="190" xfId="0" applyBorder="1">
      <alignment vertical="center"/>
    </xf>
    <xf numFmtId="0" fontId="0" fillId="0" borderId="170" xfId="0" applyBorder="1">
      <alignment vertical="center"/>
    </xf>
    <xf numFmtId="0" fontId="0" fillId="0" borderId="191" xfId="0" applyBorder="1">
      <alignment vertical="center"/>
    </xf>
    <xf numFmtId="0" fontId="0" fillId="0" borderId="88" xfId="0" applyBorder="1">
      <alignment vertical="center"/>
    </xf>
    <xf numFmtId="0" fontId="24" fillId="0" borderId="192" xfId="4" applyFont="1" applyBorder="1" applyAlignment="1">
      <alignment vertical="center" shrinkToFit="1"/>
    </xf>
    <xf numFmtId="0" fontId="24" fillId="0" borderId="193" xfId="4" applyFont="1" applyBorder="1" applyAlignment="1">
      <alignment vertical="center" shrinkToFit="1"/>
    </xf>
    <xf numFmtId="0" fontId="24" fillId="0" borderId="194" xfId="4" applyFont="1" applyBorder="1" applyAlignment="1">
      <alignment vertical="center" shrinkToFit="1"/>
    </xf>
    <xf numFmtId="0" fontId="24" fillId="0" borderId="195" xfId="4" applyFont="1" applyBorder="1" applyAlignment="1">
      <alignment vertical="center" shrinkToFit="1"/>
    </xf>
    <xf numFmtId="0" fontId="24" fillId="0" borderId="196" xfId="4" applyFont="1" applyBorder="1" applyAlignment="1">
      <alignment vertical="center" shrinkToFit="1"/>
    </xf>
    <xf numFmtId="0" fontId="23" fillId="0" borderId="81" xfId="4" quotePrefix="1" applyFont="1" applyBorder="1" applyAlignment="1">
      <alignment vertical="center" shrinkToFit="1"/>
    </xf>
    <xf numFmtId="0" fontId="23" fillId="0" borderId="77" xfId="4" quotePrefix="1" applyFont="1" applyBorder="1" applyAlignment="1">
      <alignment horizontal="left" vertical="center" indent="4"/>
    </xf>
    <xf numFmtId="0" fontId="20" fillId="0" borderId="0" xfId="4" applyFont="1">
      <alignment vertical="center"/>
    </xf>
    <xf numFmtId="0" fontId="45" fillId="3" borderId="0" xfId="0" applyFont="1" applyFill="1">
      <alignment vertical="center"/>
    </xf>
    <xf numFmtId="0" fontId="47" fillId="0" borderId="0" xfId="0" applyFont="1" applyAlignment="1">
      <alignment horizontal="center" vertical="center"/>
    </xf>
    <xf numFmtId="49" fontId="14" fillId="4" borderId="82" xfId="4" applyNumberFormat="1" applyFont="1" applyFill="1" applyBorder="1" applyAlignment="1" applyProtection="1">
      <alignment horizontal="left" shrinkToFit="1"/>
      <protection locked="0"/>
    </xf>
    <xf numFmtId="49" fontId="14" fillId="4" borderId="58" xfId="4" applyNumberFormat="1" applyFont="1" applyFill="1" applyBorder="1" applyAlignment="1" applyProtection="1">
      <alignment horizontal="left" shrinkToFit="1"/>
      <protection locked="0"/>
    </xf>
    <xf numFmtId="49" fontId="14" fillId="4" borderId="59" xfId="4" applyNumberFormat="1" applyFont="1" applyFill="1" applyBorder="1" applyAlignment="1" applyProtection="1">
      <alignment horizontal="left" shrinkToFit="1"/>
      <protection locked="0"/>
    </xf>
    <xf numFmtId="49" fontId="14" fillId="4" borderId="60" xfId="4" applyNumberFormat="1" applyFont="1" applyFill="1" applyBorder="1" applyAlignment="1" applyProtection="1">
      <alignment horizontal="left" shrinkToFit="1"/>
      <protection locked="0"/>
    </xf>
    <xf numFmtId="49" fontId="16" fillId="0" borderId="0" xfId="4" applyNumberFormat="1" applyFont="1" applyAlignment="1">
      <alignment horizontal="center" shrinkToFit="1"/>
    </xf>
    <xf numFmtId="49" fontId="16" fillId="0" borderId="52" xfId="4" applyNumberFormat="1" applyFont="1" applyBorder="1" applyAlignment="1" applyProtection="1">
      <alignment horizontal="center" vertical="center"/>
      <protection locked="0"/>
    </xf>
    <xf numFmtId="49" fontId="16" fillId="0" borderId="84" xfId="4" applyNumberFormat="1" applyFont="1" applyBorder="1" applyAlignment="1" applyProtection="1">
      <alignment horizontal="center" vertical="center"/>
      <protection locked="0"/>
    </xf>
    <xf numFmtId="0" fontId="0" fillId="0" borderId="0" xfId="0" applyAlignment="1">
      <alignment horizontal="center" vertical="center"/>
    </xf>
    <xf numFmtId="1" fontId="16" fillId="4" borderId="51" xfId="4" applyNumberFormat="1" applyFont="1" applyFill="1" applyBorder="1" applyAlignment="1" applyProtection="1">
      <alignment horizontal="center" vertical="center"/>
      <protection locked="0"/>
    </xf>
    <xf numFmtId="49" fontId="14" fillId="4" borderId="53" xfId="4" applyNumberFormat="1" applyFont="1" applyFill="1" applyBorder="1" applyAlignment="1" applyProtection="1">
      <alignment horizontal="left"/>
      <protection locked="0"/>
    </xf>
    <xf numFmtId="49" fontId="14" fillId="4" borderId="82" xfId="4" applyNumberFormat="1" applyFont="1" applyFill="1" applyBorder="1" applyAlignment="1" applyProtection="1">
      <alignment horizontal="left"/>
      <protection locked="0"/>
    </xf>
    <xf numFmtId="49" fontId="16" fillId="4" borderId="86" xfId="4" applyNumberFormat="1" applyFont="1" applyFill="1" applyBorder="1" applyAlignment="1" applyProtection="1">
      <alignment vertical="center" shrinkToFit="1"/>
      <protection locked="0"/>
    </xf>
    <xf numFmtId="1" fontId="16" fillId="4" borderId="41" xfId="4" applyNumberFormat="1" applyFont="1" applyFill="1" applyBorder="1" applyAlignment="1" applyProtection="1">
      <alignment horizontal="center" vertical="center"/>
      <protection locked="0"/>
    </xf>
    <xf numFmtId="49" fontId="14" fillId="4" borderId="42" xfId="4" applyNumberFormat="1" applyFont="1" applyFill="1" applyBorder="1" applyAlignment="1" applyProtection="1">
      <alignment horizontal="left"/>
      <protection locked="0"/>
    </xf>
    <xf numFmtId="49" fontId="14" fillId="4" borderId="58" xfId="4" applyNumberFormat="1" applyFont="1" applyFill="1" applyBorder="1" applyAlignment="1" applyProtection="1">
      <alignment horizontal="left"/>
      <protection locked="0"/>
    </xf>
    <xf numFmtId="49" fontId="16" fillId="0" borderId="55" xfId="4" applyNumberFormat="1" applyFont="1" applyBorder="1" applyAlignment="1" applyProtection="1">
      <alignment horizontal="center" vertical="center"/>
      <protection locked="0"/>
    </xf>
    <xf numFmtId="49" fontId="16" fillId="0" borderId="73" xfId="4" applyNumberFormat="1" applyFont="1" applyBorder="1" applyAlignment="1" applyProtection="1">
      <alignment horizontal="center" vertical="center"/>
      <protection locked="0"/>
    </xf>
    <xf numFmtId="49" fontId="16" fillId="4" borderId="199" xfId="4" applyNumberFormat="1" applyFont="1" applyFill="1" applyBorder="1" applyAlignment="1" applyProtection="1">
      <alignment vertical="center" shrinkToFit="1"/>
      <protection locked="0"/>
    </xf>
    <xf numFmtId="1" fontId="16" fillId="4" borderId="44" xfId="4" applyNumberFormat="1" applyFont="1" applyFill="1" applyBorder="1" applyAlignment="1" applyProtection="1">
      <alignment horizontal="center" vertical="center"/>
      <protection locked="0"/>
    </xf>
    <xf numFmtId="49" fontId="14" fillId="4" borderId="45" xfId="4" applyNumberFormat="1" applyFont="1" applyFill="1" applyBorder="1" applyAlignment="1" applyProtection="1">
      <alignment horizontal="left"/>
      <protection locked="0"/>
    </xf>
    <xf numFmtId="49" fontId="14" fillId="4" borderId="59" xfId="4" applyNumberFormat="1" applyFont="1" applyFill="1" applyBorder="1" applyAlignment="1" applyProtection="1">
      <alignment horizontal="left"/>
      <protection locked="0"/>
    </xf>
    <xf numFmtId="49" fontId="16" fillId="0" borderId="54" xfId="4" applyNumberFormat="1" applyFont="1" applyBorder="1" applyAlignment="1">
      <alignment horizontal="center" vertical="center"/>
    </xf>
    <xf numFmtId="49" fontId="16" fillId="0" borderId="74" xfId="4" applyNumberFormat="1" applyFont="1" applyBorder="1" applyAlignment="1">
      <alignment horizontal="center" vertical="center"/>
    </xf>
    <xf numFmtId="49" fontId="16" fillId="4" borderId="201" xfId="4" applyNumberFormat="1" applyFont="1" applyFill="1" applyBorder="1" applyAlignment="1" applyProtection="1">
      <alignment vertical="center" shrinkToFit="1"/>
      <protection locked="0"/>
    </xf>
    <xf numFmtId="49" fontId="16" fillId="0" borderId="55" xfId="4" applyNumberFormat="1" applyFont="1" applyBorder="1" applyAlignment="1">
      <alignment horizontal="center" vertical="center"/>
    </xf>
    <xf numFmtId="49" fontId="16" fillId="0" borderId="73" xfId="4" applyNumberFormat="1" applyFont="1" applyBorder="1" applyAlignment="1">
      <alignment horizontal="center" vertical="center"/>
    </xf>
    <xf numFmtId="1" fontId="16" fillId="4" borderId="47" xfId="4" applyNumberFormat="1" applyFont="1" applyFill="1" applyBorder="1" applyAlignment="1" applyProtection="1">
      <alignment horizontal="center" vertical="center"/>
      <protection locked="0"/>
    </xf>
    <xf numFmtId="49" fontId="14" fillId="4" borderId="48" xfId="4" applyNumberFormat="1" applyFont="1" applyFill="1" applyBorder="1" applyAlignment="1" applyProtection="1">
      <alignment horizontal="left"/>
      <protection locked="0"/>
    </xf>
    <xf numFmtId="49" fontId="14" fillId="4" borderId="60" xfId="4" applyNumberFormat="1" applyFont="1" applyFill="1" applyBorder="1" applyAlignment="1" applyProtection="1">
      <alignment horizontal="left"/>
      <protection locked="0"/>
    </xf>
    <xf numFmtId="49" fontId="16" fillId="0" borderId="56" xfId="4" applyNumberFormat="1" applyFont="1" applyBorder="1" applyAlignment="1">
      <alignment horizontal="center" vertical="center"/>
    </xf>
    <xf numFmtId="49" fontId="16" fillId="0" borderId="75" xfId="4" applyNumberFormat="1" applyFont="1" applyBorder="1" applyAlignment="1">
      <alignment horizontal="center" vertical="center"/>
    </xf>
    <xf numFmtId="49" fontId="16" fillId="4" borderId="61" xfId="4" applyNumberFormat="1" applyFont="1" applyFill="1" applyBorder="1" applyAlignment="1" applyProtection="1">
      <alignment vertical="center" shrinkToFit="1"/>
      <protection locked="0"/>
    </xf>
    <xf numFmtId="49" fontId="18" fillId="4" borderId="85" xfId="4" applyNumberFormat="1" applyFont="1" applyFill="1" applyBorder="1" applyAlignment="1" applyProtection="1">
      <alignment vertical="center" shrinkToFit="1"/>
      <protection locked="0"/>
    </xf>
    <xf numFmtId="49" fontId="18" fillId="4" borderId="43" xfId="4" applyNumberFormat="1" applyFont="1" applyFill="1" applyBorder="1" applyAlignment="1" applyProtection="1">
      <alignment vertical="center" shrinkToFit="1"/>
      <protection locked="0"/>
    </xf>
    <xf numFmtId="49" fontId="18" fillId="4" borderId="46" xfId="4" applyNumberFormat="1" applyFont="1" applyFill="1" applyBorder="1" applyAlignment="1" applyProtection="1">
      <alignment vertical="center" shrinkToFit="1"/>
      <protection locked="0"/>
    </xf>
    <xf numFmtId="49" fontId="18" fillId="4" borderId="49" xfId="4" applyNumberFormat="1" applyFont="1" applyFill="1" applyBorder="1" applyAlignment="1" applyProtection="1">
      <alignment vertical="center" shrinkToFit="1"/>
      <protection locked="0"/>
    </xf>
    <xf numFmtId="1" fontId="29" fillId="0" borderId="0" xfId="4" applyNumberFormat="1" applyFont="1">
      <alignment vertical="center"/>
    </xf>
    <xf numFmtId="0" fontId="70" fillId="0" borderId="0" xfId="0" applyFont="1">
      <alignment vertical="center"/>
    </xf>
    <xf numFmtId="1" fontId="71" fillId="0" borderId="0" xfId="4" applyNumberFormat="1" applyFont="1" applyAlignment="1">
      <alignment horizontal="center" vertical="center"/>
    </xf>
    <xf numFmtId="0" fontId="59" fillId="0" borderId="0" xfId="0" applyFont="1" applyAlignment="1">
      <alignment horizontal="center" vertical="center"/>
    </xf>
    <xf numFmtId="49" fontId="33" fillId="0" borderId="113" xfId="0" applyNumberFormat="1" applyFont="1" applyBorder="1">
      <alignment vertical="center"/>
    </xf>
    <xf numFmtId="49" fontId="0" fillId="0" borderId="113" xfId="0" applyNumberFormat="1" applyBorder="1" applyAlignment="1">
      <alignment horizontal="center" vertical="center"/>
    </xf>
    <xf numFmtId="0" fontId="33" fillId="0" borderId="0" xfId="0" applyFont="1">
      <alignment vertical="center"/>
    </xf>
    <xf numFmtId="1" fontId="16" fillId="0" borderId="104" xfId="4" applyNumberFormat="1" applyFont="1" applyBorder="1" applyAlignment="1">
      <alignment horizontal="center" vertical="center"/>
    </xf>
    <xf numFmtId="1" fontId="16" fillId="0" borderId="104" xfId="4" applyNumberFormat="1" applyFont="1" applyBorder="1" applyAlignment="1">
      <alignment horizontal="center" vertical="center" wrapText="1"/>
    </xf>
    <xf numFmtId="0" fontId="32" fillId="0" borderId="0" xfId="0" applyFont="1" applyAlignment="1">
      <alignment horizontal="right" vertical="center" wrapText="1"/>
    </xf>
    <xf numFmtId="1" fontId="16" fillId="0" borderId="105" xfId="4" applyNumberFormat="1" applyFont="1" applyBorder="1" applyAlignment="1">
      <alignment horizontal="center" vertical="center"/>
    </xf>
    <xf numFmtId="0" fontId="45" fillId="0" borderId="105" xfId="4" applyFont="1" applyBorder="1" applyAlignment="1">
      <alignment horizontal="center" vertical="center"/>
    </xf>
    <xf numFmtId="49" fontId="14" fillId="0" borderId="72" xfId="4" applyNumberFormat="1" applyFont="1" applyBorder="1" applyAlignment="1">
      <alignment horizontal="center" shrinkToFit="1"/>
    </xf>
    <xf numFmtId="49" fontId="18" fillId="0" borderId="103" xfId="4" applyNumberFormat="1" applyFont="1" applyBorder="1" applyAlignment="1">
      <alignment horizontal="center" shrinkToFit="1"/>
    </xf>
    <xf numFmtId="1" fontId="16" fillId="0" borderId="106" xfId="4" applyNumberFormat="1" applyFont="1" applyBorder="1" applyAlignment="1">
      <alignment horizontal="center" vertical="center" shrinkToFit="1"/>
    </xf>
    <xf numFmtId="1" fontId="16" fillId="0" borderId="87" xfId="4" applyNumberFormat="1" applyFont="1" applyBorder="1" applyAlignment="1">
      <alignment horizontal="center" vertical="center" shrinkToFit="1"/>
    </xf>
    <xf numFmtId="49" fontId="16" fillId="0" borderId="84" xfId="4" applyNumberFormat="1" applyFont="1" applyBorder="1" applyAlignment="1" applyProtection="1">
      <alignment shrinkToFit="1"/>
      <protection locked="0"/>
    </xf>
    <xf numFmtId="49" fontId="16" fillId="0" borderId="85" xfId="4" applyNumberFormat="1" applyFont="1" applyBorder="1" applyAlignment="1" applyProtection="1">
      <alignment shrinkToFit="1"/>
      <protection locked="0"/>
    </xf>
    <xf numFmtId="49" fontId="16" fillId="0" borderId="52" xfId="4" applyNumberFormat="1" applyFont="1" applyBorder="1" applyAlignment="1" applyProtection="1">
      <alignment shrinkToFit="1"/>
      <protection locked="0"/>
    </xf>
    <xf numFmtId="0" fontId="55" fillId="0" borderId="0" xfId="0" applyFont="1">
      <alignment vertical="center"/>
    </xf>
    <xf numFmtId="1" fontId="16" fillId="0" borderId="106" xfId="4" applyNumberFormat="1" applyFont="1" applyBorder="1" applyAlignment="1">
      <alignment vertical="center" shrinkToFit="1"/>
    </xf>
    <xf numFmtId="1" fontId="16" fillId="4" borderId="87" xfId="4" applyNumberFormat="1" applyFont="1" applyFill="1" applyBorder="1" applyAlignment="1" applyProtection="1">
      <alignment horizontal="center" vertical="center" shrinkToFit="1"/>
      <protection locked="0"/>
    </xf>
    <xf numFmtId="49" fontId="16" fillId="0" borderId="84" xfId="4" applyNumberFormat="1" applyFont="1" applyBorder="1" applyAlignment="1">
      <alignment shrinkToFit="1"/>
    </xf>
    <xf numFmtId="49" fontId="16" fillId="4" borderId="52" xfId="4" applyNumberFormat="1" applyFont="1" applyFill="1" applyBorder="1" applyAlignment="1" applyProtection="1">
      <alignment shrinkToFit="1"/>
      <protection locked="0"/>
    </xf>
    <xf numFmtId="0" fontId="72" fillId="0" borderId="106" xfId="0" applyFont="1" applyBorder="1">
      <alignment vertical="center"/>
    </xf>
    <xf numFmtId="0" fontId="72" fillId="0" borderId="0" xfId="0" applyFont="1">
      <alignment vertical="center"/>
    </xf>
    <xf numFmtId="1" fontId="16" fillId="0" borderId="203" xfId="4" applyNumberFormat="1" applyFont="1" applyBorder="1" applyAlignment="1">
      <alignment vertical="center" shrinkToFit="1"/>
    </xf>
    <xf numFmtId="1" fontId="16" fillId="4" borderId="204" xfId="4" applyNumberFormat="1" applyFont="1" applyFill="1" applyBorder="1" applyAlignment="1" applyProtection="1">
      <alignment horizontal="center" vertical="center" shrinkToFit="1"/>
      <protection locked="0"/>
    </xf>
    <xf numFmtId="49" fontId="16" fillId="0" borderId="205" xfId="4" applyNumberFormat="1" applyFont="1" applyBorder="1" applyAlignment="1">
      <alignment shrinkToFit="1"/>
    </xf>
    <xf numFmtId="49" fontId="16" fillId="4" borderId="206" xfId="4" applyNumberFormat="1" applyFont="1" applyFill="1" applyBorder="1" applyAlignment="1" applyProtection="1">
      <alignment shrinkToFit="1"/>
      <protection locked="0"/>
    </xf>
    <xf numFmtId="49" fontId="16" fillId="4" borderId="207" xfId="4" applyNumberFormat="1" applyFont="1" applyFill="1" applyBorder="1" applyAlignment="1" applyProtection="1">
      <alignment shrinkToFit="1"/>
      <protection locked="0"/>
    </xf>
    <xf numFmtId="0" fontId="72" fillId="0" borderId="203" xfId="0" applyFont="1" applyBorder="1">
      <alignment vertical="center"/>
    </xf>
    <xf numFmtId="1" fontId="16" fillId="0" borderId="200" xfId="4" applyNumberFormat="1" applyFont="1" applyBorder="1" applyAlignment="1">
      <alignment vertical="center" shrinkToFit="1"/>
    </xf>
    <xf numFmtId="1" fontId="16" fillId="4" borderId="66" xfId="4" applyNumberFormat="1" applyFont="1" applyFill="1" applyBorder="1" applyAlignment="1" applyProtection="1">
      <alignment horizontal="center" vertical="center" shrinkToFit="1"/>
      <protection locked="0"/>
    </xf>
    <xf numFmtId="49" fontId="16" fillId="0" borderId="74" xfId="4" applyNumberFormat="1" applyFont="1" applyBorder="1" applyAlignment="1">
      <alignment shrinkToFit="1"/>
    </xf>
    <xf numFmtId="49" fontId="16" fillId="4" borderId="46" xfId="4" applyNumberFormat="1" applyFont="1" applyFill="1" applyBorder="1" applyAlignment="1" applyProtection="1">
      <alignment shrinkToFit="1"/>
      <protection locked="0"/>
    </xf>
    <xf numFmtId="49" fontId="16" fillId="4" borderId="54" xfId="4" applyNumberFormat="1" applyFont="1" applyFill="1" applyBorder="1" applyAlignment="1" applyProtection="1">
      <alignment shrinkToFit="1"/>
      <protection locked="0"/>
    </xf>
    <xf numFmtId="0" fontId="72" fillId="0" borderId="200" xfId="0" applyFont="1" applyBorder="1">
      <alignment vertical="center"/>
    </xf>
    <xf numFmtId="1" fontId="16" fillId="0" borderId="198" xfId="4" applyNumberFormat="1" applyFont="1" applyBorder="1" applyAlignment="1">
      <alignment vertical="center" shrinkToFit="1"/>
    </xf>
    <xf numFmtId="1" fontId="16" fillId="4" borderId="65" xfId="4" applyNumberFormat="1" applyFont="1" applyFill="1" applyBorder="1" applyAlignment="1" applyProtection="1">
      <alignment horizontal="center" vertical="center" shrinkToFit="1"/>
      <protection locked="0"/>
    </xf>
    <xf numFmtId="49" fontId="16" fillId="0" borderId="73" xfId="4" applyNumberFormat="1" applyFont="1" applyBorder="1" applyAlignment="1">
      <alignment shrinkToFit="1"/>
    </xf>
    <xf numFmtId="49" fontId="16" fillId="4" borderId="43" xfId="4" applyNumberFormat="1" applyFont="1" applyFill="1" applyBorder="1" applyAlignment="1" applyProtection="1">
      <alignment shrinkToFit="1"/>
      <protection locked="0"/>
    </xf>
    <xf numFmtId="49" fontId="16" fillId="4" borderId="55" xfId="4" applyNumberFormat="1" applyFont="1" applyFill="1" applyBorder="1" applyAlignment="1" applyProtection="1">
      <alignment shrinkToFit="1"/>
      <protection locked="0"/>
    </xf>
    <xf numFmtId="0" fontId="72" fillId="0" borderId="208" xfId="0" applyFont="1" applyBorder="1">
      <alignment vertical="center"/>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107" xfId="4" applyNumberFormat="1" applyFont="1" applyBorder="1" applyAlignment="1">
      <alignment vertical="center" shrinkToFit="1"/>
    </xf>
    <xf numFmtId="1" fontId="16" fillId="4" borderId="67" xfId="4" applyNumberFormat="1" applyFont="1" applyFill="1" applyBorder="1" applyAlignment="1" applyProtection="1">
      <alignment horizontal="center" vertical="center" shrinkToFit="1"/>
      <protection locked="0"/>
    </xf>
    <xf numFmtId="49" fontId="16" fillId="0" borderId="75" xfId="4" applyNumberFormat="1" applyFont="1" applyBorder="1" applyAlignment="1">
      <alignment shrinkToFit="1"/>
    </xf>
    <xf numFmtId="49" fontId="16" fillId="4" borderId="56" xfId="4" applyNumberFormat="1" applyFont="1" applyFill="1" applyBorder="1" applyAlignment="1" applyProtection="1">
      <alignment shrinkToFit="1"/>
      <protection locked="0"/>
    </xf>
    <xf numFmtId="0" fontId="72" fillId="0" borderId="107" xfId="0" applyFont="1" applyBorder="1">
      <alignment vertical="center"/>
    </xf>
    <xf numFmtId="0" fontId="0" fillId="0" borderId="209"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16" xfId="4" applyNumberFormat="1" applyFont="1" applyBorder="1" applyAlignment="1">
      <alignment horizontal="center" vertical="center" wrapText="1"/>
    </xf>
    <xf numFmtId="1" fontId="16" fillId="0" borderId="86" xfId="4" applyNumberFormat="1" applyFont="1" applyBorder="1" applyAlignment="1">
      <alignment horizontal="center" vertical="center" shrinkToFit="1"/>
    </xf>
    <xf numFmtId="49" fontId="16" fillId="8" borderId="84" xfId="4" applyNumberFormat="1" applyFont="1" applyFill="1" applyBorder="1" applyAlignment="1">
      <alignment shrinkToFit="1"/>
    </xf>
    <xf numFmtId="49" fontId="16" fillId="8" borderId="205" xfId="4" applyNumberFormat="1" applyFont="1" applyFill="1" applyBorder="1" applyAlignment="1">
      <alignment shrinkToFit="1"/>
    </xf>
    <xf numFmtId="49" fontId="16" fillId="8" borderId="74" xfId="4" applyNumberFormat="1" applyFont="1" applyFill="1" applyBorder="1" applyAlignment="1">
      <alignment shrinkToFit="1"/>
    </xf>
    <xf numFmtId="49" fontId="16" fillId="8" borderId="73" xfId="4" applyNumberFormat="1" applyFont="1" applyFill="1" applyBorder="1" applyAlignment="1">
      <alignment shrinkToFit="1"/>
    </xf>
    <xf numFmtId="0" fontId="72" fillId="0" borderId="198" xfId="0" applyFont="1" applyBorder="1">
      <alignment vertical="center"/>
    </xf>
    <xf numFmtId="49" fontId="16" fillId="8" borderId="75" xfId="4" applyNumberFormat="1" applyFont="1" applyFill="1" applyBorder="1" applyAlignment="1">
      <alignment shrinkToFit="1"/>
    </xf>
    <xf numFmtId="38" fontId="24" fillId="0" borderId="31" xfId="5" applyFont="1" applyBorder="1" applyAlignment="1">
      <alignment vertical="center" shrinkToFit="1"/>
    </xf>
    <xf numFmtId="0" fontId="17" fillId="0" borderId="124" xfId="4" applyFont="1" applyBorder="1" applyAlignment="1">
      <alignment horizontal="center" vertical="center" wrapText="1"/>
    </xf>
    <xf numFmtId="0" fontId="17" fillId="0" borderId="18" xfId="4" applyFont="1" applyBorder="1" applyAlignment="1">
      <alignment horizontal="center" vertical="center" wrapText="1"/>
    </xf>
    <xf numFmtId="38" fontId="24" fillId="0" borderId="210" xfId="5" applyFont="1" applyBorder="1" applyAlignment="1">
      <alignment vertical="center" shrinkToFit="1"/>
    </xf>
    <xf numFmtId="38" fontId="24" fillId="0" borderId="18" xfId="5" applyFont="1" applyBorder="1" applyAlignment="1">
      <alignment vertical="center" shrinkToFit="1"/>
    </xf>
    <xf numFmtId="38" fontId="24" fillId="0" borderId="124" xfId="5" applyFont="1" applyBorder="1" applyAlignment="1">
      <alignment vertical="center" shrinkToFit="1"/>
    </xf>
    <xf numFmtId="38" fontId="24" fillId="0" borderId="16" xfId="5" applyFont="1" applyBorder="1" applyAlignment="1">
      <alignment vertical="center" shrinkToFit="1"/>
    </xf>
    <xf numFmtId="38" fontId="24" fillId="0" borderId="57" xfId="5" applyFont="1" applyBorder="1" applyAlignment="1">
      <alignment vertical="center" shrinkToFit="1"/>
    </xf>
    <xf numFmtId="0" fontId="24" fillId="0" borderId="161" xfId="4" applyFont="1" applyBorder="1" applyAlignment="1">
      <alignment horizontal="center" vertical="center"/>
    </xf>
    <xf numFmtId="0" fontId="24" fillId="0" borderId="210" xfId="4" applyFont="1" applyBorder="1" applyAlignment="1">
      <alignment vertical="center" shrinkToFit="1"/>
    </xf>
    <xf numFmtId="0" fontId="24" fillId="0" borderId="211" xfId="4" applyFont="1" applyBorder="1" applyAlignment="1">
      <alignment vertical="center" shrinkToFit="1"/>
    </xf>
    <xf numFmtId="38" fontId="24" fillId="0" borderId="212" xfId="3" applyFont="1" applyBorder="1" applyAlignment="1">
      <alignment vertical="center" shrinkToFit="1"/>
    </xf>
    <xf numFmtId="38" fontId="24" fillId="0" borderId="213" xfId="5" applyFont="1" applyBorder="1" applyAlignment="1">
      <alignment vertical="center" shrinkToFit="1"/>
    </xf>
    <xf numFmtId="0" fontId="24" fillId="0" borderId="214" xfId="4" applyFont="1" applyBorder="1" applyAlignment="1">
      <alignment vertical="center" shrinkToFit="1"/>
    </xf>
    <xf numFmtId="0" fontId="2" fillId="0" borderId="161" xfId="4" applyBorder="1">
      <alignment vertical="center"/>
    </xf>
    <xf numFmtId="0" fontId="17" fillId="0" borderId="124" xfId="4" applyFont="1" applyFill="1" applyBorder="1" applyAlignment="1">
      <alignment horizontal="center" vertical="center" wrapText="1" shrinkToFit="1"/>
    </xf>
    <xf numFmtId="0" fontId="17" fillId="0" borderId="123" xfId="4" applyFont="1" applyBorder="1" applyAlignment="1">
      <alignment horizontal="center" vertical="center" wrapText="1"/>
    </xf>
    <xf numFmtId="0" fontId="25" fillId="0" borderId="128" xfId="4" applyFont="1" applyBorder="1" applyAlignment="1">
      <alignment horizontal="center" vertical="center" wrapText="1"/>
    </xf>
    <xf numFmtId="0" fontId="17" fillId="0" borderId="125" xfId="4" applyFont="1" applyBorder="1" applyAlignment="1">
      <alignment horizontal="center" vertical="center" wrapText="1"/>
    </xf>
    <xf numFmtId="0" fontId="17" fillId="0" borderId="215" xfId="4" applyFont="1" applyFill="1" applyBorder="1" applyAlignment="1">
      <alignment horizontal="center" vertical="center" wrapText="1" shrinkToFit="1"/>
    </xf>
    <xf numFmtId="0" fontId="17" fillId="0" borderId="128" xfId="4" applyFont="1" applyBorder="1" applyAlignment="1">
      <alignment horizontal="center" vertical="center" wrapText="1"/>
    </xf>
    <xf numFmtId="0" fontId="17" fillId="0" borderId="123" xfId="4" applyFont="1" applyFill="1" applyBorder="1" applyAlignment="1">
      <alignment horizontal="center" vertical="center" wrapText="1" shrinkToFit="1"/>
    </xf>
    <xf numFmtId="0" fontId="25" fillId="0" borderId="125" xfId="4" applyFont="1" applyBorder="1" applyAlignment="1">
      <alignment horizontal="center" vertical="center" wrapText="1"/>
    </xf>
    <xf numFmtId="0" fontId="17" fillId="0" borderId="215" xfId="4" applyFont="1" applyFill="1" applyBorder="1" applyAlignment="1">
      <alignment horizontal="center" vertical="center" shrinkToFit="1"/>
    </xf>
    <xf numFmtId="0" fontId="24" fillId="0" borderId="162" xfId="4" applyFont="1" applyBorder="1" applyAlignment="1">
      <alignment horizontal="center" vertical="center"/>
    </xf>
    <xf numFmtId="0" fontId="24" fillId="0" borderId="124" xfId="4" applyFont="1" applyBorder="1" applyAlignment="1">
      <alignment vertical="center" shrinkToFit="1"/>
    </xf>
    <xf numFmtId="0" fontId="24" fillId="0" borderId="123" xfId="4" applyFont="1" applyBorder="1" applyAlignment="1">
      <alignment vertical="center" shrinkToFit="1"/>
    </xf>
    <xf numFmtId="38" fontId="24" fillId="0" borderId="128" xfId="3" applyFont="1" applyBorder="1" applyAlignment="1">
      <alignment vertical="center" shrinkToFit="1"/>
    </xf>
    <xf numFmtId="38" fontId="24" fillId="0" borderId="125" xfId="5" applyFont="1" applyBorder="1" applyAlignment="1">
      <alignment vertical="center" shrinkToFit="1"/>
    </xf>
    <xf numFmtId="0" fontId="24" fillId="0" borderId="215" xfId="4" applyFont="1" applyBorder="1" applyAlignment="1">
      <alignment vertical="center" shrinkToFit="1"/>
    </xf>
    <xf numFmtId="0" fontId="2" fillId="0" borderId="80"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4" fillId="0" borderId="33" xfId="4" applyFont="1" applyBorder="1" applyAlignment="1">
      <alignment vertical="center" shrinkToFit="1"/>
    </xf>
    <xf numFmtId="0" fontId="45" fillId="0" borderId="0" xfId="4" applyFont="1" applyAlignment="1">
      <alignment vertical="top" wrapText="1"/>
    </xf>
    <xf numFmtId="0" fontId="6" fillId="0" borderId="183" xfId="1" applyFont="1" applyBorder="1">
      <alignment vertical="center"/>
    </xf>
    <xf numFmtId="0" fontId="6" fillId="0" borderId="13" xfId="1" applyFont="1" applyBorder="1">
      <alignment vertical="center"/>
    </xf>
    <xf numFmtId="0" fontId="6" fillId="0" borderId="7" xfId="1" quotePrefix="1" applyFont="1" applyFill="1" applyBorder="1">
      <alignment vertical="center"/>
    </xf>
    <xf numFmtId="0" fontId="6" fillId="0" borderId="7" xfId="1" applyFont="1" applyFill="1" applyBorder="1">
      <alignment vertical="center"/>
    </xf>
    <xf numFmtId="0" fontId="6" fillId="0" borderId="0" xfId="1" applyFont="1" applyBorder="1">
      <alignment vertical="center"/>
    </xf>
    <xf numFmtId="0" fontId="6" fillId="0" borderId="172" xfId="1" quotePrefix="1" applyFont="1" applyFill="1" applyBorder="1">
      <alignment vertical="center"/>
    </xf>
    <xf numFmtId="0" fontId="6" fillId="0" borderId="174" xfId="1" quotePrefix="1" applyFont="1" applyFill="1" applyBorder="1">
      <alignment vertical="center"/>
    </xf>
    <xf numFmtId="0" fontId="6" fillId="0" borderId="175" xfId="1" quotePrefix="1" applyFont="1" applyFill="1" applyBorder="1">
      <alignment vertical="center"/>
    </xf>
    <xf numFmtId="0" fontId="6" fillId="0" borderId="173" xfId="1" applyFont="1" applyFill="1" applyBorder="1">
      <alignment vertical="center"/>
    </xf>
    <xf numFmtId="0" fontId="6" fillId="0" borderId="189" xfId="1" applyFont="1" applyFill="1" applyBorder="1">
      <alignment vertical="center"/>
    </xf>
    <xf numFmtId="0" fontId="6" fillId="0" borderId="175" xfId="1" applyFont="1" applyFill="1" applyBorder="1">
      <alignment vertical="center"/>
    </xf>
    <xf numFmtId="0" fontId="6" fillId="0" borderId="176" xfId="1" applyFont="1" applyFill="1" applyBorder="1">
      <alignment vertical="center"/>
    </xf>
    <xf numFmtId="49" fontId="16" fillId="0" borderId="84" xfId="4" applyNumberFormat="1" applyFont="1" applyBorder="1" applyAlignment="1" applyProtection="1">
      <alignment vertical="center" shrinkToFit="1"/>
      <protection locked="0"/>
    </xf>
    <xf numFmtId="49" fontId="16" fillId="0" borderId="73" xfId="4" applyNumberFormat="1" applyFont="1" applyBorder="1" applyAlignment="1" applyProtection="1">
      <alignment vertical="center" shrinkToFit="1"/>
      <protection locked="0"/>
    </xf>
    <xf numFmtId="49" fontId="16" fillId="0" borderId="74" xfId="4" applyNumberFormat="1" applyFont="1" applyBorder="1" applyAlignment="1">
      <alignment vertical="center" shrinkToFit="1"/>
    </xf>
    <xf numFmtId="49" fontId="16" fillId="0" borderId="73" xfId="4" applyNumberFormat="1" applyFont="1" applyBorder="1" applyAlignment="1">
      <alignment vertical="center" shrinkToFit="1"/>
    </xf>
    <xf numFmtId="49" fontId="16" fillId="0" borderId="75" xfId="4" applyNumberFormat="1" applyFont="1" applyBorder="1" applyAlignment="1">
      <alignment vertical="center" shrinkToFit="1"/>
    </xf>
    <xf numFmtId="49" fontId="59" fillId="0" borderId="113" xfId="0" applyNumberFormat="1" applyFont="1" applyBorder="1" applyAlignment="1">
      <alignment horizontal="center" vertical="center"/>
    </xf>
    <xf numFmtId="0" fontId="14" fillId="0" borderId="88" xfId="4" applyFont="1" applyFill="1" applyBorder="1" applyAlignment="1">
      <alignment horizontal="center" vertical="center"/>
    </xf>
    <xf numFmtId="49" fontId="14" fillId="0" borderId="53" xfId="4" applyNumberFormat="1" applyFont="1" applyFill="1" applyBorder="1" applyAlignment="1" applyProtection="1">
      <alignment horizontal="left"/>
      <protection locked="0"/>
    </xf>
    <xf numFmtId="0" fontId="14" fillId="0" borderId="57" xfId="4" applyFont="1" applyFill="1" applyBorder="1" applyAlignment="1">
      <alignment horizontal="center" vertical="center"/>
    </xf>
    <xf numFmtId="49" fontId="14" fillId="0" borderId="82" xfId="4" applyNumberFormat="1" applyFont="1" applyFill="1" applyBorder="1" applyAlignment="1" applyProtection="1">
      <alignment horizontal="left" shrinkToFit="1"/>
      <protection locked="0"/>
    </xf>
    <xf numFmtId="49" fontId="14" fillId="0" borderId="53" xfId="4" applyNumberFormat="1" applyFont="1" applyFill="1" applyBorder="1" applyAlignment="1" applyProtection="1">
      <alignment shrinkToFit="1"/>
      <protection locked="0"/>
    </xf>
    <xf numFmtId="1" fontId="16" fillId="0" borderId="208" xfId="4" applyNumberFormat="1" applyFont="1" applyBorder="1" applyAlignment="1">
      <alignment vertical="center" shrinkToFit="1"/>
    </xf>
    <xf numFmtId="1" fontId="16" fillId="4" borderId="216" xfId="4" applyNumberFormat="1" applyFont="1" applyFill="1" applyBorder="1" applyAlignment="1" applyProtection="1">
      <alignment horizontal="center" vertical="center" shrinkToFit="1"/>
      <protection locked="0"/>
    </xf>
    <xf numFmtId="49" fontId="16" fillId="0" borderId="217" xfId="4" applyNumberFormat="1" applyFont="1" applyBorder="1" applyAlignment="1">
      <alignment shrinkToFit="1"/>
    </xf>
    <xf numFmtId="49" fontId="16" fillId="4" borderId="218" xfId="4" applyNumberFormat="1" applyFont="1" applyFill="1" applyBorder="1" applyAlignment="1" applyProtection="1">
      <alignment shrinkToFit="1"/>
      <protection locked="0"/>
    </xf>
    <xf numFmtId="49" fontId="16" fillId="4" borderId="219" xfId="4" applyNumberFormat="1" applyFont="1" applyFill="1" applyBorder="1" applyAlignment="1" applyProtection="1">
      <alignment shrinkToFit="1"/>
      <protection locked="0"/>
    </xf>
    <xf numFmtId="0" fontId="0" fillId="0" borderId="220" xfId="0" applyBorder="1">
      <alignment vertical="center"/>
    </xf>
    <xf numFmtId="0" fontId="2" fillId="0" borderId="160" xfId="4" applyBorder="1" applyAlignment="1">
      <alignment horizontal="center" vertical="center"/>
    </xf>
    <xf numFmtId="0" fontId="17" fillId="0" borderId="124" xfId="4" applyFont="1" applyBorder="1" applyAlignment="1">
      <alignment horizontal="center" vertical="center" wrapText="1" shrinkToFit="1"/>
    </xf>
    <xf numFmtId="0" fontId="17" fillId="0" borderId="215" xfId="4" applyFont="1" applyBorder="1" applyAlignment="1">
      <alignment horizontal="center" vertical="center" wrapText="1" shrinkToFit="1"/>
    </xf>
    <xf numFmtId="0" fontId="17" fillId="0" borderId="123" xfId="4" applyFont="1" applyBorder="1" applyAlignment="1">
      <alignment horizontal="center" vertical="center" wrapText="1" shrinkToFit="1"/>
    </xf>
    <xf numFmtId="0" fontId="17" fillId="0" borderId="215" xfId="4" applyFont="1" applyBorder="1" applyAlignment="1">
      <alignment horizontal="center" vertical="center" shrinkToFit="1"/>
    </xf>
    <xf numFmtId="0" fontId="0" fillId="0" borderId="221" xfId="0" applyBorder="1">
      <alignment vertical="center"/>
    </xf>
    <xf numFmtId="0" fontId="17" fillId="0" borderId="94" xfId="4" applyFont="1" applyBorder="1" applyAlignment="1">
      <alignment horizontal="center" vertical="center" wrapText="1" shrinkToFit="1"/>
    </xf>
    <xf numFmtId="0" fontId="17" fillId="0" borderId="95" xfId="4" applyFont="1" applyBorder="1" applyAlignment="1">
      <alignment horizontal="center" vertical="center" wrapText="1" shrinkToFit="1"/>
    </xf>
    <xf numFmtId="0" fontId="17" fillId="0" borderId="93" xfId="4" applyFont="1" applyBorder="1" applyAlignment="1">
      <alignment horizontal="center" vertical="center" shrinkToFit="1"/>
    </xf>
    <xf numFmtId="0" fontId="17" fillId="0" borderId="222" xfId="4" applyFont="1" applyBorder="1" applyAlignment="1">
      <alignment horizontal="center" vertical="center" shrinkToFit="1"/>
    </xf>
    <xf numFmtId="0" fontId="17" fillId="0" borderId="223" xfId="4" applyFont="1" applyBorder="1" applyAlignment="1">
      <alignment horizontal="center" vertical="center" shrinkToFit="1"/>
    </xf>
    <xf numFmtId="0" fontId="0" fillId="0" borderId="224" xfId="0" applyBorder="1">
      <alignment vertical="center"/>
    </xf>
    <xf numFmtId="0" fontId="24" fillId="0" borderId="225" xfId="4" applyFont="1" applyBorder="1" applyAlignment="1">
      <alignment vertical="center" shrinkToFit="1"/>
    </xf>
    <xf numFmtId="0" fontId="24" fillId="0" borderId="88" xfId="4" applyFont="1" applyBorder="1" applyAlignment="1">
      <alignment vertical="center" shrinkToFit="1"/>
    </xf>
    <xf numFmtId="38" fontId="0" fillId="0" borderId="33" xfId="0" applyNumberFormat="1" applyBorder="1">
      <alignment vertical="center"/>
    </xf>
    <xf numFmtId="0" fontId="32" fillId="0" borderId="0" xfId="0" applyFont="1" applyAlignment="1">
      <alignment horizontal="right" vertical="center"/>
    </xf>
    <xf numFmtId="0" fontId="0" fillId="0" borderId="202" xfId="0" applyBorder="1">
      <alignment vertical="center"/>
    </xf>
    <xf numFmtId="0" fontId="0" fillId="0" borderId="64" xfId="0" applyBorder="1">
      <alignment vertical="center"/>
    </xf>
    <xf numFmtId="38" fontId="24" fillId="0" borderId="57" xfId="4" applyNumberFormat="1" applyFont="1" applyBorder="1" applyAlignment="1">
      <alignment vertical="center" shrinkToFit="1"/>
    </xf>
    <xf numFmtId="38" fontId="24" fillId="0" borderId="197" xfId="4" applyNumberFormat="1" applyFont="1" applyBorder="1" applyAlignment="1">
      <alignment vertical="center" shrinkToFit="1"/>
    </xf>
    <xf numFmtId="38" fontId="24" fillId="0" borderId="88" xfId="4" applyNumberFormat="1" applyFont="1" applyBorder="1" applyAlignment="1">
      <alignment vertical="center" shrinkToFit="1"/>
    </xf>
    <xf numFmtId="0" fontId="17" fillId="0" borderId="94" xfId="4" applyFont="1" applyBorder="1" applyAlignment="1">
      <alignment horizontal="center" vertical="center"/>
    </xf>
    <xf numFmtId="0" fontId="17" fillId="0" borderId="96" xfId="4" applyFont="1" applyBorder="1" applyAlignment="1">
      <alignment horizontal="center" vertical="center"/>
    </xf>
    <xf numFmtId="0" fontId="17" fillId="0" borderId="97" xfId="4" applyFont="1" applyFill="1" applyBorder="1" applyAlignment="1">
      <alignment horizontal="center" vertical="center" shrinkToFit="1"/>
    </xf>
    <xf numFmtId="0" fontId="17" fillId="0" borderId="94" xfId="4" applyFont="1" applyFill="1" applyBorder="1" applyAlignment="1">
      <alignment horizontal="center" vertical="center" shrinkToFit="1"/>
    </xf>
    <xf numFmtId="0" fontId="17" fillId="0" borderId="95" xfId="4" applyFont="1" applyBorder="1" applyAlignment="1">
      <alignment horizontal="center" vertical="center"/>
    </xf>
    <xf numFmtId="0" fontId="17" fillId="0" borderId="95" xfId="4" applyFont="1" applyFill="1" applyBorder="1" applyAlignment="1">
      <alignment horizontal="center" vertical="center" shrinkToFit="1"/>
    </xf>
    <xf numFmtId="49" fontId="0" fillId="0" borderId="91" xfId="0" applyNumberFormat="1" applyBorder="1">
      <alignment vertical="center"/>
    </xf>
    <xf numFmtId="0" fontId="17" fillId="0" borderId="32" xfId="4" applyFont="1" applyFill="1" applyBorder="1" applyAlignment="1">
      <alignment horizontal="center" vertical="top"/>
    </xf>
    <xf numFmtId="1" fontId="26" fillId="0" borderId="62" xfId="4" applyNumberFormat="1" applyFont="1" applyBorder="1" applyAlignment="1">
      <alignment horizontal="center" wrapText="1"/>
    </xf>
    <xf numFmtId="1" fontId="26" fillId="0" borderId="32" xfId="4" applyNumberFormat="1" applyFont="1" applyBorder="1" applyAlignment="1">
      <alignment horizontal="center" vertical="top"/>
    </xf>
    <xf numFmtId="0" fontId="43" fillId="0" borderId="0" xfId="4" applyFont="1" applyAlignment="1"/>
    <xf numFmtId="0" fontId="6" fillId="0" borderId="0" xfId="4" applyFont="1" applyAlignment="1"/>
    <xf numFmtId="0" fontId="5" fillId="0" borderId="0" xfId="4" applyFont="1" applyAlignment="1"/>
    <xf numFmtId="0" fontId="41" fillId="0" borderId="0" xfId="4" applyFont="1" applyAlignment="1"/>
    <xf numFmtId="0" fontId="42" fillId="0" borderId="0" xfId="4" applyFont="1" applyAlignment="1"/>
    <xf numFmtId="0" fontId="40" fillId="0" borderId="0" xfId="0" applyFont="1" applyAlignment="1"/>
    <xf numFmtId="0" fontId="32" fillId="0" borderId="0" xfId="0" applyFont="1">
      <alignment vertical="center"/>
    </xf>
    <xf numFmtId="0" fontId="52"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8" fillId="0" borderId="0" xfId="4" applyFont="1">
      <alignment vertical="center"/>
    </xf>
    <xf numFmtId="0" fontId="49" fillId="0" borderId="0" xfId="4" applyFont="1">
      <alignment vertical="center"/>
    </xf>
    <xf numFmtId="0" fontId="50" fillId="0" borderId="0" xfId="4" applyFont="1">
      <alignment vertical="center"/>
    </xf>
    <xf numFmtId="0" fontId="5" fillId="0" borderId="77" xfId="4" applyFont="1" applyBorder="1">
      <alignment vertical="center"/>
    </xf>
    <xf numFmtId="0" fontId="41" fillId="0" borderId="81" xfId="4" applyFont="1" applyBorder="1">
      <alignment vertical="center"/>
    </xf>
    <xf numFmtId="0" fontId="5" fillId="0" borderId="81" xfId="4" applyFont="1" applyBorder="1">
      <alignment vertical="center"/>
    </xf>
    <xf numFmtId="0" fontId="42" fillId="0" borderId="81" xfId="4" applyFont="1" applyBorder="1">
      <alignment vertical="center"/>
    </xf>
    <xf numFmtId="0" fontId="57" fillId="0" borderId="0" xfId="4" applyFont="1">
      <alignment vertical="center"/>
    </xf>
    <xf numFmtId="0" fontId="37" fillId="0" borderId="0" xfId="4" applyFont="1">
      <alignment vertical="center"/>
    </xf>
    <xf numFmtId="0" fontId="39" fillId="0" borderId="40" xfId="4" applyFont="1" applyBorder="1" applyAlignment="1"/>
    <xf numFmtId="0" fontId="39" fillId="0" borderId="40" xfId="4" applyFont="1" applyBorder="1">
      <alignment vertical="center"/>
    </xf>
    <xf numFmtId="0" fontId="6" fillId="0" borderId="40" xfId="4" applyFont="1" applyBorder="1">
      <alignment vertical="center"/>
    </xf>
    <xf numFmtId="0" fontId="39" fillId="0" borderId="0" xfId="4" applyFont="1">
      <alignment vertical="center"/>
    </xf>
    <xf numFmtId="0" fontId="39" fillId="0" borderId="31" xfId="4" applyFont="1" applyBorder="1" applyAlignment="1">
      <alignment vertical="top"/>
    </xf>
    <xf numFmtId="0" fontId="39" fillId="0" borderId="31" xfId="4" applyFont="1" applyBorder="1">
      <alignment vertical="center"/>
    </xf>
    <xf numFmtId="0" fontId="6" fillId="0" borderId="31" xfId="4" applyFont="1" applyBorder="1">
      <alignment vertical="center"/>
    </xf>
    <xf numFmtId="0" fontId="46" fillId="0" borderId="0" xfId="4" applyFont="1">
      <alignment vertical="center"/>
    </xf>
    <xf numFmtId="0" fontId="39" fillId="0" borderId="0" xfId="4" applyFont="1" applyAlignment="1">
      <alignment horizontal="right" vertical="center"/>
    </xf>
    <xf numFmtId="0" fontId="64" fillId="0" borderId="130" xfId="4" applyFont="1" applyBorder="1">
      <alignment vertical="center"/>
    </xf>
    <xf numFmtId="0" fontId="64" fillId="0" borderId="131" xfId="4" applyFont="1" applyBorder="1">
      <alignment vertical="center"/>
    </xf>
    <xf numFmtId="0" fontId="64" fillId="0" borderId="24" xfId="4" applyFont="1" applyBorder="1">
      <alignment vertical="center"/>
    </xf>
    <xf numFmtId="0" fontId="64" fillId="0" borderId="0" xfId="4" applyFont="1">
      <alignment vertical="center"/>
    </xf>
    <xf numFmtId="0" fontId="64" fillId="0" borderId="3" xfId="4" applyFont="1" applyBorder="1">
      <alignment vertical="center"/>
    </xf>
    <xf numFmtId="0" fontId="64" fillId="0" borderId="18" xfId="4" applyFont="1" applyBorder="1">
      <alignment vertical="center"/>
    </xf>
    <xf numFmtId="0" fontId="64" fillId="0" borderId="89" xfId="4" applyFont="1" applyBorder="1">
      <alignment vertical="center"/>
    </xf>
    <xf numFmtId="0" fontId="64" fillId="0" borderId="22" xfId="4" applyFont="1" applyBorder="1">
      <alignment vertical="center"/>
    </xf>
    <xf numFmtId="0" fontId="65" fillId="0" borderId="89" xfId="4" applyFont="1" applyBorder="1">
      <alignment vertical="center"/>
    </xf>
    <xf numFmtId="0" fontId="65" fillId="0" borderId="22" xfId="4" applyFont="1" applyBorder="1">
      <alignment vertical="center"/>
    </xf>
    <xf numFmtId="0" fontId="65" fillId="0" borderId="23" xfId="4" applyFont="1" applyBorder="1">
      <alignment vertical="center"/>
    </xf>
    <xf numFmtId="0" fontId="65" fillId="0" borderId="3" xfId="4" applyFont="1" applyBorder="1">
      <alignment vertical="center"/>
    </xf>
    <xf numFmtId="0" fontId="65" fillId="0" borderId="18" xfId="4" applyFont="1" applyBorder="1">
      <alignment vertical="center"/>
    </xf>
    <xf numFmtId="0" fontId="65" fillId="0" borderId="19" xfId="4" applyFont="1" applyBorder="1">
      <alignment vertical="center"/>
    </xf>
    <xf numFmtId="0" fontId="64" fillId="0" borderId="34" xfId="4" applyFont="1" applyBorder="1">
      <alignment vertical="center"/>
    </xf>
    <xf numFmtId="0" fontId="64" fillId="0" borderId="31" xfId="4" applyFont="1" applyBorder="1">
      <alignment vertical="center"/>
    </xf>
    <xf numFmtId="0" fontId="6" fillId="4" borderId="4" xfId="4" applyFont="1" applyFill="1" applyBorder="1">
      <alignment vertical="center"/>
    </xf>
    <xf numFmtId="0" fontId="6" fillId="4" borderId="17" xfId="4" applyFont="1" applyFill="1" applyBorder="1">
      <alignment vertical="center"/>
    </xf>
    <xf numFmtId="0" fontId="45" fillId="0" borderId="0" xfId="4" applyFont="1" applyAlignment="1">
      <alignment horizontal="center" vertical="center"/>
    </xf>
    <xf numFmtId="0" fontId="60" fillId="0" borderId="0" xfId="4" applyFont="1">
      <alignment vertical="center"/>
    </xf>
    <xf numFmtId="0" fontId="66" fillId="0" borderId="0" xfId="4" applyFont="1">
      <alignment vertical="center"/>
    </xf>
    <xf numFmtId="0" fontId="45" fillId="3" borderId="0" xfId="4" applyFont="1" applyFill="1">
      <alignment vertical="center"/>
    </xf>
    <xf numFmtId="0" fontId="46" fillId="3" borderId="0" xfId="4" applyFont="1" applyFill="1">
      <alignment vertical="center"/>
    </xf>
    <xf numFmtId="0" fontId="66" fillId="3" borderId="0" xfId="4" applyFont="1" applyFill="1">
      <alignment vertical="center"/>
    </xf>
    <xf numFmtId="0" fontId="60" fillId="3" borderId="0" xfId="4" applyFont="1" applyFill="1" applyAlignment="1">
      <alignment vertical="center" wrapText="1"/>
    </xf>
    <xf numFmtId="0" fontId="60" fillId="0" borderId="0" xfId="4" applyFont="1" applyAlignment="1">
      <alignment vertical="center" wrapText="1"/>
    </xf>
    <xf numFmtId="0" fontId="45" fillId="0" borderId="0" xfId="4" applyFont="1" applyAlignment="1">
      <alignment vertical="top"/>
    </xf>
    <xf numFmtId="0" fontId="45" fillId="0" borderId="0" xfId="4" applyFont="1" applyAlignment="1">
      <alignment vertical="center" wrapText="1"/>
    </xf>
    <xf numFmtId="0" fontId="46" fillId="0" borderId="0" xfId="4" applyFont="1" applyAlignment="1">
      <alignment vertical="top"/>
    </xf>
    <xf numFmtId="0" fontId="45" fillId="4" borderId="17" xfId="4" applyFont="1" applyFill="1" applyBorder="1" applyAlignment="1">
      <alignment vertical="top"/>
    </xf>
    <xf numFmtId="0" fontId="6" fillId="0" borderId="0" xfId="4" applyFont="1" applyAlignment="1">
      <alignment vertical="top"/>
    </xf>
    <xf numFmtId="0" fontId="45" fillId="0" borderId="0" xfId="4" applyFont="1" applyAlignment="1">
      <alignment horizontal="right" vertical="center"/>
    </xf>
    <xf numFmtId="0" fontId="69" fillId="3" borderId="0" xfId="4" applyFont="1" applyFill="1" applyAlignment="1">
      <alignment horizontal="center" vertical="center"/>
    </xf>
    <xf numFmtId="0" fontId="69" fillId="3" borderId="0" xfId="4" applyFont="1" applyFill="1">
      <alignment vertical="center"/>
    </xf>
    <xf numFmtId="0" fontId="45" fillId="0" borderId="0" xfId="4" applyFont="1" applyAlignment="1">
      <alignment horizontal="right" vertical="top"/>
    </xf>
    <xf numFmtId="0" fontId="10" fillId="0" borderId="0" xfId="4" applyFont="1">
      <alignment vertical="center"/>
    </xf>
    <xf numFmtId="0" fontId="54" fillId="0" borderId="108" xfId="4" applyFont="1" applyBorder="1">
      <alignment vertical="center"/>
    </xf>
    <xf numFmtId="0" fontId="54" fillId="0" borderId="40" xfId="4" applyFont="1" applyBorder="1">
      <alignment vertical="center"/>
    </xf>
    <xf numFmtId="0" fontId="54" fillId="0" borderId="102" xfId="4" applyFont="1" applyBorder="1">
      <alignment vertical="center"/>
    </xf>
    <xf numFmtId="0" fontId="54" fillId="0" borderId="90" xfId="4" applyFont="1" applyBorder="1">
      <alignment vertical="center"/>
    </xf>
    <xf numFmtId="0" fontId="45" fillId="0" borderId="40" xfId="4" applyFont="1" applyBorder="1">
      <alignment vertical="center"/>
    </xf>
    <xf numFmtId="0" fontId="45" fillId="0" borderId="102" xfId="4" applyFont="1" applyBorder="1">
      <alignment vertical="center"/>
    </xf>
    <xf numFmtId="0" fontId="45" fillId="0" borderId="62" xfId="4" applyFont="1" applyBorder="1">
      <alignment vertical="center"/>
    </xf>
    <xf numFmtId="0" fontId="45" fillId="0" borderId="90" xfId="4" applyFont="1" applyBorder="1">
      <alignment vertical="center"/>
    </xf>
    <xf numFmtId="0" fontId="45" fillId="0" borderId="170" xfId="4" applyFont="1" applyBorder="1">
      <alignment vertical="center"/>
    </xf>
    <xf numFmtId="0" fontId="45" fillId="0" borderId="92" xfId="4" applyFont="1" applyBorder="1">
      <alignment vertical="center"/>
    </xf>
    <xf numFmtId="0" fontId="47" fillId="0" borderId="92" xfId="0" applyFont="1" applyBorder="1">
      <alignment vertical="center"/>
    </xf>
    <xf numFmtId="0" fontId="45" fillId="0" borderId="109" xfId="4" applyFont="1" applyBorder="1" applyAlignment="1">
      <alignment horizontal="center" vertical="center"/>
    </xf>
    <xf numFmtId="0" fontId="45" fillId="0" borderId="120" xfId="4" applyFont="1" applyBorder="1">
      <alignment vertical="center"/>
    </xf>
    <xf numFmtId="0" fontId="45" fillId="0" borderId="20" xfId="4" applyFont="1" applyBorder="1" applyAlignment="1">
      <alignment horizontal="center" vertical="center"/>
    </xf>
    <xf numFmtId="0" fontId="45" fillId="0" borderId="21" xfId="4" applyFont="1" applyBorder="1" applyAlignment="1">
      <alignment horizontal="center" vertical="center"/>
    </xf>
    <xf numFmtId="0" fontId="45" fillId="0" borderId="161" xfId="4" applyFont="1" applyBorder="1">
      <alignment vertical="center"/>
    </xf>
    <xf numFmtId="0" fontId="45" fillId="0" borderId="25" xfId="4" applyFont="1" applyBorder="1" applyAlignment="1">
      <alignment horizontal="center" vertical="center"/>
    </xf>
    <xf numFmtId="0" fontId="6" fillId="0" borderId="0" xfId="4" applyFont="1" applyAlignment="1">
      <alignment horizontal="right" vertical="center"/>
    </xf>
    <xf numFmtId="0" fontId="45" fillId="0" borderId="190" xfId="4" applyFont="1" applyBorder="1">
      <alignment vertical="center"/>
    </xf>
    <xf numFmtId="0" fontId="45" fillId="0" borderId="5" xfId="4" applyFont="1" applyBorder="1" applyAlignment="1">
      <alignment horizontal="center" vertical="center"/>
    </xf>
    <xf numFmtId="0" fontId="54" fillId="0" borderId="161" xfId="4" applyFont="1" applyBorder="1">
      <alignment vertical="center"/>
    </xf>
    <xf numFmtId="0" fontId="45" fillId="0" borderId="91" xfId="4" applyFont="1" applyBorder="1">
      <alignment vertical="center"/>
    </xf>
    <xf numFmtId="0" fontId="45" fillId="0" borderId="32" xfId="4" applyFont="1" applyBorder="1" applyAlignment="1">
      <alignment horizontal="center" vertical="center"/>
    </xf>
    <xf numFmtId="0" fontId="53" fillId="0" borderId="0" xfId="4" applyFont="1">
      <alignment vertical="center"/>
    </xf>
    <xf numFmtId="0" fontId="67"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9" xfId="4" applyFont="1" applyBorder="1">
      <alignment vertical="center"/>
    </xf>
    <xf numFmtId="0" fontId="10" fillId="0" borderId="23" xfId="4" applyFont="1" applyBorder="1">
      <alignment vertical="center"/>
    </xf>
    <xf numFmtId="0" fontId="45" fillId="0" borderId="22" xfId="4" applyFont="1" applyBorder="1">
      <alignment vertical="center"/>
    </xf>
    <xf numFmtId="0" fontId="45" fillId="0" borderId="23" xfId="4" applyFont="1" applyBorder="1">
      <alignment vertical="center"/>
    </xf>
    <xf numFmtId="0" fontId="45" fillId="0" borderId="2" xfId="4" applyFont="1" applyBorder="1">
      <alignment vertical="center"/>
    </xf>
    <xf numFmtId="0" fontId="45" fillId="0" borderId="89" xfId="4" applyFont="1" applyBorder="1">
      <alignment vertical="center"/>
    </xf>
    <xf numFmtId="0" fontId="6" fillId="0" borderId="109" xfId="4" applyFont="1" applyBorder="1" applyAlignment="1">
      <alignment horizontal="center" vertical="center"/>
    </xf>
    <xf numFmtId="0" fontId="0" fillId="0" borderId="0" xfId="0" applyAlignment="1">
      <alignment horizontal="right" vertical="center" shrinkToFit="1"/>
    </xf>
    <xf numFmtId="0" fontId="51" fillId="0" borderId="0" xfId="4" applyFont="1" applyAlignment="1">
      <alignment horizontal="left" vertical="center"/>
    </xf>
    <xf numFmtId="0" fontId="2" fillId="0" borderId="0" xfId="4" applyFont="1" applyFill="1">
      <alignment vertical="center"/>
    </xf>
    <xf numFmtId="0" fontId="6" fillId="0" borderId="0" xfId="4" applyFont="1" applyFill="1">
      <alignment vertical="center"/>
    </xf>
    <xf numFmtId="0" fontId="40" fillId="0" borderId="0" xfId="0" applyFont="1" applyFill="1">
      <alignment vertical="center"/>
    </xf>
    <xf numFmtId="0" fontId="6" fillId="0" borderId="0" xfId="4" applyFont="1" applyFill="1" applyAlignment="1">
      <alignment horizontal="center" vertical="center"/>
    </xf>
    <xf numFmtId="0" fontId="28" fillId="3" borderId="0" xfId="0" applyFont="1" applyFill="1">
      <alignment vertical="center"/>
    </xf>
    <xf numFmtId="1" fontId="16" fillId="0" borderId="27" xfId="4" applyNumberFormat="1" applyFont="1" applyFill="1" applyBorder="1" applyAlignment="1" applyProtection="1">
      <alignment horizontal="center"/>
    </xf>
    <xf numFmtId="0" fontId="15" fillId="0" borderId="30" xfId="4" applyFont="1" applyFill="1" applyBorder="1" applyAlignment="1">
      <alignment horizontal="center" vertical="top"/>
    </xf>
    <xf numFmtId="1" fontId="16" fillId="0" borderId="62" xfId="4" applyNumberFormat="1" applyFont="1" applyFill="1" applyBorder="1" applyAlignment="1" applyProtection="1">
      <alignment horizontal="center" shrinkToFit="1"/>
    </xf>
    <xf numFmtId="0" fontId="14" fillId="0" borderId="32" xfId="4" applyFont="1" applyFill="1" applyBorder="1" applyAlignment="1">
      <alignment horizontal="center" vertical="top" shrinkToFit="1"/>
    </xf>
    <xf numFmtId="1" fontId="16" fillId="0" borderId="40" xfId="4" applyNumberFormat="1" applyFont="1" applyFill="1" applyBorder="1" applyAlignment="1" applyProtection="1">
      <alignment horizontal="center" shrinkToFit="1"/>
    </xf>
    <xf numFmtId="0" fontId="14" fillId="0" borderId="31" xfId="4" applyFont="1" applyFill="1" applyBorder="1" applyAlignment="1">
      <alignment horizontal="center" vertical="top" shrinkToFit="1"/>
    </xf>
    <xf numFmtId="1" fontId="16" fillId="0" borderId="62" xfId="4" applyNumberFormat="1" applyFont="1" applyFill="1" applyBorder="1" applyAlignment="1" applyProtection="1">
      <alignment horizontal="center"/>
    </xf>
    <xf numFmtId="1" fontId="16" fillId="0" borderId="90" xfId="4" applyNumberFormat="1" applyFont="1" applyFill="1" applyBorder="1" applyAlignment="1" applyProtection="1">
      <alignment horizontal="center"/>
    </xf>
    <xf numFmtId="1" fontId="16" fillId="0" borderId="90" xfId="4" applyNumberFormat="1" applyFont="1" applyFill="1" applyBorder="1" applyAlignment="1" applyProtection="1">
      <alignment horizontal="center" wrapText="1"/>
    </xf>
    <xf numFmtId="0" fontId="27" fillId="0" borderId="34" xfId="4" applyFont="1" applyFill="1" applyBorder="1" applyAlignment="1">
      <alignment horizontal="center" vertical="top" shrinkToFit="1"/>
    </xf>
    <xf numFmtId="0" fontId="14" fillId="0" borderId="34" xfId="4" applyFont="1" applyFill="1" applyBorder="1" applyAlignment="1">
      <alignment horizontal="center" vertical="top" shrinkToFit="1"/>
    </xf>
    <xf numFmtId="1" fontId="16" fillId="0" borderId="31" xfId="4" applyNumberFormat="1" applyFont="1" applyFill="1" applyBorder="1" applyAlignment="1" applyProtection="1">
      <alignment horizontal="center" vertical="center" shrinkToFit="1"/>
    </xf>
    <xf numFmtId="49" fontId="16" fillId="0" borderId="35" xfId="4" applyNumberFormat="1" applyFont="1" applyFill="1" applyBorder="1" applyAlignment="1" applyProtection="1">
      <alignment horizontal="center" vertical="center" shrinkToFit="1"/>
    </xf>
    <xf numFmtId="49" fontId="16" fillId="0" borderId="31" xfId="4" applyNumberFormat="1" applyFont="1" applyFill="1" applyBorder="1" applyAlignment="1" applyProtection="1">
      <alignment horizontal="center" vertical="center" shrinkToFit="1"/>
    </xf>
    <xf numFmtId="49" fontId="35" fillId="0" borderId="32" xfId="4" applyNumberFormat="1" applyFont="1" applyFill="1" applyBorder="1" applyAlignment="1" applyProtection="1">
      <alignment horizontal="center" vertical="center" shrinkToFit="1"/>
    </xf>
    <xf numFmtId="49" fontId="16" fillId="0" borderId="126" xfId="4" applyNumberFormat="1" applyFont="1" applyFill="1" applyBorder="1" applyAlignment="1" applyProtection="1">
      <alignment horizontal="center" vertical="center" shrinkToFit="1"/>
    </xf>
    <xf numFmtId="49" fontId="16" fillId="0" borderId="103" xfId="4" applyNumberFormat="1" applyFont="1" applyFill="1" applyBorder="1" applyAlignment="1" applyProtection="1">
      <alignment horizontal="center" vertical="center" shrinkToFit="1"/>
    </xf>
    <xf numFmtId="49" fontId="16" fillId="0" borderId="100" xfId="4" applyNumberFormat="1" applyFont="1" applyFill="1" applyBorder="1" applyAlignment="1" applyProtection="1">
      <alignment horizontal="center" vertical="center" shrinkToFit="1"/>
    </xf>
    <xf numFmtId="49" fontId="35" fillId="0" borderId="126" xfId="4" applyNumberFormat="1" applyFont="1" applyFill="1" applyBorder="1" applyAlignment="1" applyProtection="1">
      <alignment horizontal="center" vertical="center" shrinkToFit="1"/>
    </xf>
    <xf numFmtId="0" fontId="0" fillId="0" borderId="146" xfId="0" applyBorder="1" applyAlignment="1">
      <alignment horizontal="center" vertical="center"/>
    </xf>
    <xf numFmtId="0" fontId="0" fillId="0" borderId="171" xfId="0" applyBorder="1" applyAlignment="1">
      <alignment horizontal="center" vertical="center"/>
    </xf>
    <xf numFmtId="49" fontId="15" fillId="0" borderId="4" xfId="4" applyNumberFormat="1" applyFont="1" applyFill="1" applyBorder="1" applyAlignment="1" applyProtection="1">
      <alignment vertical="center" shrinkToFit="1"/>
    </xf>
    <xf numFmtId="0" fontId="25" fillId="0" borderId="16" xfId="4" applyFont="1" applyBorder="1" applyAlignment="1" applyProtection="1">
      <alignment horizontal="center" vertical="center" wrapText="1"/>
    </xf>
    <xf numFmtId="0" fontId="2" fillId="0" borderId="16" xfId="4" applyBorder="1" applyProtection="1">
      <alignment vertical="center"/>
    </xf>
    <xf numFmtId="0" fontId="25" fillId="0" borderId="16" xfId="4" applyFont="1" applyBorder="1" applyAlignment="1" applyProtection="1">
      <alignment horizontal="center" vertical="center"/>
    </xf>
    <xf numFmtId="0" fontId="62" fillId="0" borderId="16" xfId="4" applyFont="1" applyFill="1" applyBorder="1" applyAlignment="1" applyProtection="1">
      <alignment horizontal="center" vertical="center"/>
    </xf>
    <xf numFmtId="0" fontId="62" fillId="0" borderId="16" xfId="4" applyFont="1" applyFill="1" applyBorder="1" applyAlignment="1" applyProtection="1">
      <alignment vertical="center"/>
    </xf>
    <xf numFmtId="0" fontId="62" fillId="0" borderId="163" xfId="4" applyFont="1" applyFill="1" applyBorder="1" applyAlignment="1" applyProtection="1">
      <alignment horizontal="center" vertical="center"/>
    </xf>
    <xf numFmtId="0" fontId="61" fillId="7" borderId="77" xfId="4" applyFont="1" applyFill="1" applyBorder="1" applyAlignment="1">
      <alignment horizontal="centerContinuous" vertical="center"/>
    </xf>
    <xf numFmtId="0" fontId="61" fillId="7" borderId="81" xfId="4" applyFont="1" applyFill="1" applyBorder="1" applyAlignment="1">
      <alignment horizontal="centerContinuous" vertical="center"/>
    </xf>
    <xf numFmtId="0" fontId="61" fillId="7" borderId="80" xfId="4" applyFont="1" applyFill="1" applyBorder="1" applyAlignment="1">
      <alignment horizontal="centerContinuous" vertical="center"/>
    </xf>
    <xf numFmtId="0" fontId="2" fillId="0" borderId="31" xfId="4" applyBorder="1" applyProtection="1">
      <alignment vertical="center"/>
    </xf>
    <xf numFmtId="1" fontId="29" fillId="0" borderId="31" xfId="4" applyNumberFormat="1" applyFont="1" applyBorder="1" applyProtection="1">
      <alignment vertical="center"/>
    </xf>
    <xf numFmtId="1" fontId="12" fillId="0" borderId="31" xfId="4" applyNumberFormat="1" applyFont="1" applyBorder="1" applyAlignment="1" applyProtection="1">
      <alignment horizontal="center" vertical="center"/>
    </xf>
    <xf numFmtId="1" fontId="13" fillId="0" borderId="0" xfId="4" applyNumberFormat="1" applyFont="1" applyProtection="1">
      <alignment vertical="center"/>
    </xf>
    <xf numFmtId="0" fontId="2" fillId="0" borderId="0" xfId="4" applyProtection="1">
      <alignment vertical="center"/>
    </xf>
    <xf numFmtId="49" fontId="12" fillId="0" borderId="0" xfId="4" applyNumberFormat="1" applyFont="1" applyAlignment="1" applyProtection="1"/>
    <xf numFmtId="0" fontId="14" fillId="0" borderId="0" xfId="4" applyFont="1" applyAlignment="1" applyProtection="1"/>
    <xf numFmtId="49" fontId="12" fillId="0" borderId="0" xfId="4" applyNumberFormat="1" applyFont="1" applyProtection="1">
      <alignment vertical="center"/>
    </xf>
    <xf numFmtId="0" fontId="0" fillId="0" borderId="113" xfId="0" applyBorder="1" applyAlignment="1" applyProtection="1">
      <alignment horizontal="center" vertical="center"/>
    </xf>
    <xf numFmtId="49" fontId="59" fillId="0" borderId="113" xfId="0" applyNumberFormat="1" applyFont="1" applyBorder="1" applyAlignment="1" applyProtection="1">
      <alignment horizontal="center" vertical="center"/>
    </xf>
    <xf numFmtId="0" fontId="0" fillId="0" borderId="0" xfId="0" applyProtection="1">
      <alignment vertical="center"/>
    </xf>
    <xf numFmtId="0" fontId="15" fillId="0" borderId="0" xfId="4" applyFont="1" applyAlignment="1" applyProtection="1">
      <alignment horizontal="right" vertical="center"/>
    </xf>
    <xf numFmtId="1" fontId="16" fillId="0" borderId="27" xfId="4" applyNumberFormat="1" applyFont="1" applyBorder="1" applyAlignment="1" applyProtection="1">
      <alignment horizontal="center"/>
    </xf>
    <xf numFmtId="1" fontId="30" fillId="0" borderId="62" xfId="4" applyNumberFormat="1" applyFont="1" applyBorder="1" applyAlignment="1" applyProtection="1">
      <alignment horizontal="center" shrinkToFit="1"/>
    </xf>
    <xf numFmtId="1" fontId="26" fillId="0" borderId="62" xfId="4" applyNumberFormat="1" applyFont="1" applyBorder="1" applyAlignment="1" applyProtection="1">
      <alignment horizontal="center" wrapText="1"/>
    </xf>
    <xf numFmtId="1" fontId="16" fillId="0" borderId="62" xfId="4" applyNumberFormat="1" applyFont="1" applyBorder="1" applyAlignment="1" applyProtection="1">
      <alignment horizontal="center" shrinkToFit="1"/>
    </xf>
    <xf numFmtId="1" fontId="16" fillId="0" borderId="40" xfId="4" applyNumberFormat="1" applyFont="1" applyBorder="1" applyAlignment="1" applyProtection="1">
      <alignment horizontal="center" shrinkToFit="1"/>
    </xf>
    <xf numFmtId="1" fontId="16" fillId="0" borderId="62" xfId="4" applyNumberFormat="1" applyFont="1" applyBorder="1" applyAlignment="1" applyProtection="1">
      <alignment horizontal="center"/>
    </xf>
    <xf numFmtId="1" fontId="16" fillId="0" borderId="90" xfId="4" applyNumberFormat="1" applyFont="1" applyBorder="1" applyAlignment="1" applyProtection="1">
      <alignment horizontal="center"/>
    </xf>
    <xf numFmtId="1" fontId="16" fillId="0" borderId="90" xfId="4" applyNumberFormat="1" applyFont="1" applyBorder="1" applyAlignment="1" applyProtection="1">
      <alignment horizontal="center" wrapText="1"/>
    </xf>
    <xf numFmtId="1" fontId="16" fillId="0" borderId="40" xfId="4" applyNumberFormat="1" applyFont="1" applyBorder="1" applyAlignment="1" applyProtection="1">
      <alignment horizontal="center" vertical="center"/>
    </xf>
    <xf numFmtId="49" fontId="16" fillId="0" borderId="64" xfId="4" applyNumberFormat="1" applyFont="1" applyBorder="1" applyAlignment="1" applyProtection="1">
      <alignment horizontal="center"/>
    </xf>
    <xf numFmtId="0" fontId="15" fillId="0" borderId="30" xfId="4" applyFont="1" applyBorder="1" applyAlignment="1" applyProtection="1">
      <alignment horizontal="center" vertical="top"/>
    </xf>
    <xf numFmtId="0" fontId="17" fillId="0" borderId="32" xfId="4" applyFont="1" applyBorder="1" applyAlignment="1" applyProtection="1">
      <alignment horizontal="center" vertical="top"/>
    </xf>
    <xf numFmtId="1" fontId="26" fillId="0" borderId="32" xfId="4" applyNumberFormat="1" applyFont="1" applyBorder="1" applyAlignment="1" applyProtection="1">
      <alignment horizontal="center" vertical="top"/>
    </xf>
    <xf numFmtId="0" fontId="15" fillId="0" borderId="57" xfId="4" applyFont="1" applyBorder="1" applyAlignment="1" applyProtection="1">
      <alignment horizontal="center" vertical="center"/>
    </xf>
    <xf numFmtId="0" fontId="14" fillId="0" borderId="88" xfId="4" applyFont="1" applyBorder="1" applyAlignment="1" applyProtection="1">
      <alignment horizontal="center" vertical="center"/>
    </xf>
    <xf numFmtId="0" fontId="14" fillId="0" borderId="68" xfId="4" applyFont="1" applyFill="1" applyBorder="1" applyAlignment="1" applyProtection="1">
      <alignment horizontal="center" vertical="center"/>
    </xf>
    <xf numFmtId="0" fontId="14" fillId="0" borderId="57" xfId="4" applyFont="1" applyFill="1" applyBorder="1" applyAlignment="1" applyProtection="1">
      <alignment horizontal="center" vertical="center"/>
    </xf>
    <xf numFmtId="0" fontId="14" fillId="0" borderId="88" xfId="4" applyFont="1" applyFill="1" applyBorder="1" applyAlignment="1" applyProtection="1">
      <alignment horizontal="center" vertical="center"/>
    </xf>
    <xf numFmtId="0" fontId="14" fillId="0" borderId="32" xfId="4" applyFont="1" applyBorder="1" applyAlignment="1" applyProtection="1">
      <alignment horizontal="center" vertical="top" shrinkToFit="1"/>
    </xf>
    <xf numFmtId="0" fontId="14" fillId="0" borderId="31" xfId="4" applyFont="1" applyBorder="1" applyAlignment="1" applyProtection="1">
      <alignment horizontal="center" vertical="top" shrinkToFit="1"/>
    </xf>
    <xf numFmtId="0" fontId="14" fillId="0" borderId="34" xfId="4" applyFont="1" applyBorder="1" applyAlignment="1" applyProtection="1">
      <alignment horizontal="center" vertical="top" shrinkToFit="1"/>
    </xf>
    <xf numFmtId="0" fontId="27" fillId="0" borderId="34" xfId="4" applyFont="1" applyBorder="1" applyAlignment="1" applyProtection="1">
      <alignment horizontal="center" vertical="top" shrinkToFit="1"/>
    </xf>
    <xf numFmtId="49" fontId="16" fillId="0" borderId="72" xfId="4" applyNumberFormat="1" applyFont="1" applyBorder="1" applyAlignment="1" applyProtection="1">
      <alignment horizontal="center" vertical="center" shrinkToFit="1"/>
    </xf>
    <xf numFmtId="49" fontId="16" fillId="0" borderId="31" xfId="4" applyNumberFormat="1" applyFont="1" applyBorder="1" applyAlignment="1" applyProtection="1">
      <alignment horizontal="center" vertical="center" shrinkToFit="1"/>
    </xf>
    <xf numFmtId="49" fontId="18" fillId="0" borderId="32" xfId="4" applyNumberFormat="1" applyFont="1" applyBorder="1" applyAlignment="1" applyProtection="1">
      <alignment horizontal="center" vertical="center" shrinkToFit="1"/>
    </xf>
    <xf numFmtId="49" fontId="16" fillId="0" borderId="33" xfId="4" applyNumberFormat="1" applyFont="1" applyBorder="1" applyAlignment="1" applyProtection="1">
      <alignment horizontal="center" vertical="center" shrinkToFit="1"/>
    </xf>
    <xf numFmtId="1" fontId="16" fillId="0" borderId="39" xfId="4" applyNumberFormat="1" applyFont="1" applyBorder="1" applyAlignment="1" applyProtection="1">
      <alignment horizontal="center" vertical="center" shrinkToFit="1"/>
    </xf>
    <xf numFmtId="1" fontId="14" fillId="0" borderId="51" xfId="4" applyNumberFormat="1" applyFont="1" applyBorder="1" applyAlignment="1" applyProtection="1">
      <alignment horizontal="center" vertical="center" shrinkToFit="1"/>
    </xf>
    <xf numFmtId="49" fontId="16" fillId="0" borderId="82" xfId="4" applyNumberFormat="1" applyFont="1" applyBorder="1" applyAlignment="1" applyProtection="1">
      <alignment shrinkToFit="1"/>
    </xf>
    <xf numFmtId="49" fontId="14" fillId="0" borderId="53" xfId="4" applyNumberFormat="1" applyFont="1" applyBorder="1" applyAlignment="1" applyProtection="1">
      <alignment horizontal="left"/>
    </xf>
    <xf numFmtId="49" fontId="14" fillId="0" borderId="83" xfId="4" applyNumberFormat="1" applyFont="1" applyFill="1" applyBorder="1" applyAlignment="1" applyProtection="1">
      <alignment horizontal="left"/>
    </xf>
    <xf numFmtId="49" fontId="14" fillId="0" borderId="82" xfId="4" applyNumberFormat="1" applyFont="1" applyFill="1" applyBorder="1" applyAlignment="1" applyProtection="1">
      <alignment horizontal="left" shrinkToFit="1"/>
    </xf>
    <xf numFmtId="49" fontId="14" fillId="0" borderId="53" xfId="4" applyNumberFormat="1" applyFont="1" applyFill="1" applyBorder="1" applyAlignment="1" applyProtection="1">
      <alignment shrinkToFit="1"/>
    </xf>
    <xf numFmtId="49" fontId="16" fillId="0" borderId="85" xfId="4" applyNumberFormat="1" applyFont="1" applyBorder="1" applyAlignment="1" applyProtection="1">
      <alignment horizontal="center" shrinkToFit="1"/>
    </xf>
    <xf numFmtId="49" fontId="16" fillId="0" borderId="87" xfId="4" applyNumberFormat="1" applyFont="1" applyBorder="1" applyAlignment="1" applyProtection="1">
      <alignment horizontal="center" shrinkToFit="1"/>
    </xf>
    <xf numFmtId="49" fontId="16" fillId="0" borderId="51" xfId="4" applyNumberFormat="1" applyFont="1" applyBorder="1" applyAlignment="1" applyProtection="1">
      <alignment horizontal="center" shrinkToFit="1"/>
    </xf>
    <xf numFmtId="49" fontId="16" fillId="0" borderId="52" xfId="4" applyNumberFormat="1" applyFont="1" applyBorder="1" applyAlignment="1" applyProtection="1">
      <alignment horizontal="center" vertical="center"/>
    </xf>
    <xf numFmtId="49" fontId="16" fillId="0" borderId="84" xfId="4" applyNumberFormat="1" applyFont="1" applyBorder="1" applyAlignment="1" applyProtection="1">
      <alignment horizontal="center" vertical="center"/>
    </xf>
    <xf numFmtId="49" fontId="16" fillId="0" borderId="53" xfId="4" applyNumberFormat="1" applyFont="1" applyBorder="1" applyAlignment="1" applyProtection="1">
      <alignment vertical="center" shrinkToFit="1"/>
    </xf>
    <xf numFmtId="49" fontId="35" fillId="0" borderId="85" xfId="4" applyNumberFormat="1" applyFont="1" applyBorder="1" applyAlignment="1" applyProtection="1">
      <alignment vertical="center" shrinkToFit="1"/>
    </xf>
    <xf numFmtId="49" fontId="16" fillId="0" borderId="86" xfId="4" applyNumberFormat="1" applyFont="1" applyBorder="1" applyAlignment="1" applyProtection="1">
      <alignment vertical="center" shrinkToFit="1"/>
    </xf>
    <xf numFmtId="49" fontId="16" fillId="0" borderId="84" xfId="4" applyNumberFormat="1" applyFont="1" applyBorder="1" applyAlignment="1" applyProtection="1">
      <alignment vertical="center" shrinkToFit="1"/>
    </xf>
    <xf numFmtId="49" fontId="16" fillId="0" borderId="30" xfId="4" applyNumberFormat="1" applyFont="1" applyBorder="1" applyAlignment="1" applyProtection="1">
      <alignment vertical="center" shrinkToFit="1"/>
    </xf>
    <xf numFmtId="1" fontId="16" fillId="0" borderId="39" xfId="4" applyNumberFormat="1" applyFont="1" applyBorder="1" applyAlignment="1" applyProtection="1">
      <alignment vertical="center" shrinkToFit="1"/>
    </xf>
    <xf numFmtId="1" fontId="16" fillId="0" borderId="36" xfId="4" applyNumberFormat="1" applyFont="1" applyBorder="1" applyAlignment="1" applyProtection="1">
      <alignment vertical="center" shrinkToFit="1"/>
    </xf>
    <xf numFmtId="1" fontId="16" fillId="0" borderId="37" xfId="4" applyNumberFormat="1" applyFont="1" applyBorder="1" applyAlignment="1" applyProtection="1">
      <alignment vertical="center" shrinkToFit="1"/>
    </xf>
    <xf numFmtId="1" fontId="16" fillId="0" borderId="38" xfId="4" applyNumberFormat="1" applyFont="1" applyBorder="1" applyAlignment="1" applyProtection="1">
      <alignment vertical="center" shrinkToFit="1"/>
    </xf>
    <xf numFmtId="0" fontId="2" fillId="0" borderId="0" xfId="4" applyAlignment="1" applyProtection="1">
      <alignment horizontal="center" vertical="center" shrinkToFit="1"/>
    </xf>
    <xf numFmtId="49" fontId="16" fillId="0" borderId="0" xfId="4" applyNumberFormat="1" applyFont="1" applyAlignment="1" applyProtection="1">
      <alignment horizontal="center" shrinkToFit="1"/>
    </xf>
    <xf numFmtId="49" fontId="16" fillId="0" borderId="0" xfId="4" applyNumberFormat="1" applyFont="1" applyAlignment="1" applyProtection="1">
      <alignment horizontal="center" vertical="center"/>
    </xf>
    <xf numFmtId="0" fontId="0" fillId="0" borderId="0" xfId="0" applyAlignment="1" applyProtection="1">
      <alignment horizontal="center" vertical="center"/>
    </xf>
    <xf numFmtId="1" fontId="58" fillId="0" borderId="51" xfId="4" applyNumberFormat="1" applyFont="1" applyBorder="1" applyAlignment="1" applyProtection="1">
      <alignment horizontal="center" vertical="center" shrinkToFit="1"/>
    </xf>
    <xf numFmtId="49" fontId="18" fillId="0" borderId="85" xfId="4" applyNumberFormat="1" applyFont="1" applyBorder="1" applyAlignment="1" applyProtection="1">
      <alignment vertical="center" shrinkToFit="1"/>
    </xf>
    <xf numFmtId="0" fontId="0" fillId="0" borderId="191" xfId="0" applyNumberFormat="1" applyBorder="1">
      <alignment vertical="center"/>
    </xf>
    <xf numFmtId="49" fontId="58" fillId="4" borderId="51" xfId="4" applyNumberFormat="1" applyFont="1" applyFill="1" applyBorder="1" applyAlignment="1" applyProtection="1">
      <alignment horizontal="center" vertical="center"/>
      <protection locked="0"/>
    </xf>
    <xf numFmtId="1" fontId="29" fillId="0" borderId="0" xfId="4" applyNumberFormat="1" applyFont="1" applyAlignment="1">
      <alignment horizontal="centerContinuous" vertical="center"/>
    </xf>
    <xf numFmtId="0" fontId="70" fillId="0" borderId="0" xfId="0" applyFont="1" applyAlignment="1">
      <alignment horizontal="centerContinuous" vertical="center"/>
    </xf>
    <xf numFmtId="0" fontId="40" fillId="0" borderId="0" xfId="0" applyFont="1" applyProtection="1">
      <alignment vertical="center"/>
    </xf>
    <xf numFmtId="0" fontId="2" fillId="0" borderId="0" xfId="4" applyAlignment="1">
      <alignment horizontal="center" vertical="center"/>
    </xf>
    <xf numFmtId="1" fontId="16" fillId="0" borderId="72" xfId="4" applyNumberFormat="1" applyFont="1" applyBorder="1" applyAlignment="1" applyProtection="1">
      <alignment horizontal="center" vertical="center" shrinkToFit="1"/>
    </xf>
    <xf numFmtId="49" fontId="16" fillId="0" borderId="103" xfId="4" applyNumberFormat="1" applyFont="1" applyBorder="1" applyAlignment="1" applyProtection="1">
      <alignment horizontal="center" vertical="center" shrinkToFit="1"/>
    </xf>
    <xf numFmtId="0" fontId="2" fillId="0" borderId="113" xfId="4" applyBorder="1" applyAlignment="1">
      <alignment horizontal="center" vertical="center"/>
    </xf>
    <xf numFmtId="0" fontId="6" fillId="0" borderId="184"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Fill="1" applyBorder="1">
      <alignment vertical="center"/>
    </xf>
    <xf numFmtId="0" fontId="6" fillId="0" borderId="230" xfId="1" applyFont="1" applyBorder="1">
      <alignment vertical="center"/>
    </xf>
    <xf numFmtId="0" fontId="0" fillId="0" borderId="105" xfId="0" applyBorder="1" applyAlignment="1">
      <alignment horizontal="center" vertical="center"/>
    </xf>
    <xf numFmtId="0" fontId="34" fillId="0" borderId="0" xfId="4" applyFont="1" applyAlignment="1">
      <alignment horizontal="right" vertical="center"/>
    </xf>
    <xf numFmtId="49" fontId="16" fillId="0" borderId="87" xfId="4" applyNumberFormat="1" applyFont="1" applyFill="1" applyBorder="1" applyAlignment="1" applyProtection="1">
      <alignment horizontal="center" vertical="center"/>
    </xf>
    <xf numFmtId="49" fontId="16" fillId="0" borderId="52" xfId="4" applyNumberFormat="1" applyFont="1" applyFill="1" applyBorder="1" applyAlignment="1" applyProtection="1">
      <alignment horizontal="center" vertical="center"/>
    </xf>
    <xf numFmtId="49" fontId="16" fillId="0" borderId="65" xfId="4" applyNumberFormat="1" applyFont="1" applyFill="1" applyBorder="1" applyAlignment="1" applyProtection="1">
      <alignment horizontal="center" vertical="center"/>
    </xf>
    <xf numFmtId="49" fontId="16" fillId="0" borderId="66" xfId="4" applyNumberFormat="1" applyFont="1" applyFill="1" applyBorder="1" applyAlignment="1" applyProtection="1">
      <alignment horizontal="center" vertical="center"/>
    </xf>
    <xf numFmtId="49" fontId="16" fillId="0" borderId="67" xfId="4" applyNumberFormat="1" applyFont="1" applyFill="1" applyBorder="1" applyAlignment="1" applyProtection="1">
      <alignment horizontal="center" vertical="center"/>
    </xf>
    <xf numFmtId="49" fontId="16" fillId="0" borderId="53" xfId="4" applyNumberFormat="1" applyFont="1" applyFill="1" applyBorder="1" applyAlignment="1" applyProtection="1">
      <alignment vertical="center" shrinkToFit="1"/>
    </xf>
    <xf numFmtId="49" fontId="16" fillId="0" borderId="84" xfId="4" applyNumberFormat="1" applyFont="1" applyFill="1" applyBorder="1" applyAlignment="1" applyProtection="1">
      <alignment horizontal="center" vertical="center"/>
    </xf>
    <xf numFmtId="49" fontId="16" fillId="0" borderId="73" xfId="4" applyNumberFormat="1" applyFont="1" applyFill="1" applyBorder="1" applyAlignment="1" applyProtection="1">
      <alignment horizontal="center" vertical="center"/>
    </xf>
    <xf numFmtId="49" fontId="16" fillId="0" borderId="74" xfId="4" applyNumberFormat="1" applyFont="1" applyFill="1" applyBorder="1" applyAlignment="1" applyProtection="1">
      <alignment horizontal="center" vertical="center"/>
    </xf>
    <xf numFmtId="49" fontId="16" fillId="0" borderId="75" xfId="4" applyNumberFormat="1" applyFont="1" applyFill="1" applyBorder="1" applyAlignment="1" applyProtection="1">
      <alignment horizontal="center" vertical="center"/>
    </xf>
    <xf numFmtId="0" fontId="0" fillId="0" borderId="117" xfId="0" applyBorder="1" applyAlignment="1" applyProtection="1">
      <alignment horizontal="center" vertical="center"/>
    </xf>
    <xf numFmtId="0" fontId="0" fillId="0" borderId="118" xfId="0" applyBorder="1" applyAlignment="1" applyProtection="1">
      <alignment horizontal="center" vertical="center"/>
    </xf>
    <xf numFmtId="0" fontId="0" fillId="0" borderId="119" xfId="0" applyBorder="1" applyAlignment="1" applyProtection="1">
      <alignment horizontal="center" vertical="center"/>
    </xf>
    <xf numFmtId="0" fontId="0" fillId="0" borderId="33" xfId="0" applyBorder="1">
      <alignment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22" xfId="0" applyBorder="1" applyAlignment="1">
      <alignment horizontal="center" vertical="center"/>
    </xf>
    <xf numFmtId="0" fontId="0" fillId="0" borderId="105" xfId="0" applyBorder="1" applyAlignment="1">
      <alignment horizontal="center" vertical="center"/>
    </xf>
    <xf numFmtId="0" fontId="0" fillId="0" borderId="122" xfId="0" applyBorder="1" applyAlignment="1" applyProtection="1">
      <alignment horizontal="center" vertical="center"/>
    </xf>
    <xf numFmtId="0" fontId="0" fillId="0" borderId="105" xfId="0" applyBorder="1" applyAlignment="1" applyProtection="1">
      <alignment horizontal="center" vertical="center"/>
    </xf>
    <xf numFmtId="49" fontId="14" fillId="4" borderId="231" xfId="4" applyNumberFormat="1" applyFont="1" applyFill="1" applyBorder="1" applyAlignment="1" applyProtection="1">
      <alignment horizontal="left"/>
      <protection locked="0"/>
    </xf>
    <xf numFmtId="0" fontId="40" fillId="0" borderId="0" xfId="0" applyNumberFormat="1" applyFont="1" applyAlignment="1" applyProtection="1">
      <alignment horizontal="center" vertical="center"/>
    </xf>
    <xf numFmtId="0" fontId="40" fillId="0" borderId="122" xfId="0" applyNumberFormat="1" applyFont="1" applyBorder="1" applyAlignment="1" applyProtection="1">
      <alignment horizontal="center" vertical="center"/>
    </xf>
    <xf numFmtId="0" fontId="40" fillId="0" borderId="105" xfId="0" applyNumberFormat="1" applyFont="1" applyBorder="1" applyAlignment="1" applyProtection="1">
      <alignment horizontal="center" vertical="center"/>
    </xf>
    <xf numFmtId="0" fontId="40" fillId="0" borderId="0" xfId="0" applyFont="1" applyAlignment="1" applyProtection="1">
      <alignment horizontal="center" vertical="center"/>
    </xf>
    <xf numFmtId="0" fontId="40" fillId="0" borderId="0" xfId="0" applyFont="1" applyAlignment="1">
      <alignment horizontal="center" vertical="center"/>
    </xf>
    <xf numFmtId="0" fontId="0" fillId="0" borderId="113" xfId="0" applyNumberFormat="1" applyBorder="1" applyAlignment="1">
      <alignment horizontal="center" vertical="center"/>
    </xf>
    <xf numFmtId="0" fontId="40" fillId="0" borderId="113" xfId="0" applyFont="1" applyBorder="1" applyAlignment="1" applyProtection="1">
      <alignment horizontal="center" vertical="center"/>
    </xf>
    <xf numFmtId="0" fontId="40" fillId="0" borderId="113" xfId="0" applyNumberFormat="1" applyFont="1" applyBorder="1" applyAlignment="1" applyProtection="1">
      <alignment horizontal="center" vertical="center"/>
    </xf>
    <xf numFmtId="0" fontId="47" fillId="0" borderId="0" xfId="0" applyFont="1" applyAlignment="1">
      <alignment vertical="center" wrapText="1"/>
    </xf>
    <xf numFmtId="0" fontId="60" fillId="3" borderId="0" xfId="4" applyFont="1" applyFill="1">
      <alignment vertical="center"/>
    </xf>
    <xf numFmtId="0" fontId="60" fillId="3" borderId="0" xfId="4" applyFont="1" applyFill="1" applyAlignment="1">
      <alignment vertical="center" wrapText="1"/>
    </xf>
    <xf numFmtId="0" fontId="45" fillId="0" borderId="0" xfId="4" applyFont="1" applyAlignment="1">
      <alignment vertical="center" shrinkToFit="1"/>
    </xf>
    <xf numFmtId="0" fontId="45" fillId="0" borderId="0" xfId="4" applyFont="1" applyAlignment="1">
      <alignment vertical="top" wrapText="1"/>
    </xf>
    <xf numFmtId="0" fontId="0" fillId="0" borderId="98" xfId="0" applyBorder="1" applyAlignment="1">
      <alignment horizontal="center" vertical="center"/>
    </xf>
    <xf numFmtId="0" fontId="0" fillId="0" borderId="92" xfId="0" applyBorder="1" applyAlignment="1">
      <alignment horizontal="center" vertical="center"/>
    </xf>
    <xf numFmtId="0" fontId="6" fillId="0" borderId="98" xfId="4" applyFont="1" applyBorder="1" applyAlignment="1">
      <alignment horizontal="center" vertical="center"/>
    </xf>
    <xf numFmtId="0" fontId="6" fillId="0" borderId="110" xfId="4" applyFont="1" applyBorder="1" applyAlignment="1">
      <alignment horizontal="center" vertical="center"/>
    </xf>
    <xf numFmtId="0" fontId="6" fillId="0" borderId="92" xfId="4" applyFont="1" applyBorder="1" applyAlignment="1">
      <alignment horizontal="center" vertical="center"/>
    </xf>
    <xf numFmtId="0" fontId="10" fillId="0" borderId="98" xfId="4" applyFont="1" applyBorder="1" applyAlignment="1">
      <alignment horizontal="center" vertical="center"/>
    </xf>
    <xf numFmtId="0" fontId="10" fillId="0" borderId="92" xfId="4" applyFont="1" applyBorder="1" applyAlignment="1">
      <alignment horizontal="center" vertical="center"/>
    </xf>
    <xf numFmtId="0" fontId="47" fillId="0" borderId="13" xfId="0" applyFont="1" applyBorder="1" applyAlignment="1">
      <alignment horizontal="right" vertical="center" shrinkToFit="1"/>
    </xf>
    <xf numFmtId="0" fontId="47" fillId="0" borderId="15" xfId="0" applyFont="1" applyBorder="1" applyAlignment="1">
      <alignment horizontal="right" vertical="center" shrinkToFit="1"/>
    </xf>
    <xf numFmtId="0" fontId="47" fillId="0" borderId="13" xfId="0" applyFont="1" applyBorder="1" applyAlignment="1">
      <alignment horizontal="right" vertical="center"/>
    </xf>
    <xf numFmtId="0" fontId="47" fillId="0" borderId="14" xfId="0" applyFont="1" applyBorder="1" applyAlignment="1">
      <alignment horizontal="right" vertical="center"/>
    </xf>
    <xf numFmtId="0" fontId="45" fillId="0" borderId="134" xfId="4" applyFont="1" applyBorder="1" applyAlignment="1">
      <alignment horizontal="right" vertical="center"/>
    </xf>
    <xf numFmtId="0" fontId="45" fillId="0" borderId="15" xfId="4" applyFont="1" applyBorder="1" applyAlignment="1">
      <alignment horizontal="right" vertical="center"/>
    </xf>
    <xf numFmtId="0" fontId="51" fillId="0" borderId="13" xfId="4" quotePrefix="1" applyFont="1" applyBorder="1" applyAlignment="1">
      <alignment horizontal="left" vertical="center"/>
    </xf>
    <xf numFmtId="0" fontId="51" fillId="0" borderId="15" xfId="4" applyFont="1" applyBorder="1" applyAlignment="1">
      <alignment horizontal="left" vertical="center"/>
    </xf>
    <xf numFmtId="0" fontId="47" fillId="0" borderId="34" xfId="0" applyFont="1" applyBorder="1" applyAlignment="1">
      <alignment horizontal="right" vertical="center" shrinkToFit="1"/>
    </xf>
    <xf numFmtId="0" fontId="47" fillId="0" borderId="88" xfId="0" applyFont="1" applyBorder="1" applyAlignment="1">
      <alignment horizontal="right" vertical="center" shrinkToFit="1"/>
    </xf>
    <xf numFmtId="0" fontId="47" fillId="0" borderId="34" xfId="0" applyFont="1" applyBorder="1" applyAlignment="1">
      <alignment horizontal="right" vertical="center"/>
    </xf>
    <xf numFmtId="0" fontId="47" fillId="0" borderId="31" xfId="0" applyFont="1" applyBorder="1" applyAlignment="1">
      <alignment horizontal="right" vertical="center"/>
    </xf>
    <xf numFmtId="0" fontId="45" fillId="0" borderId="165" xfId="4" applyFont="1" applyBorder="1" applyAlignment="1">
      <alignment horizontal="right" vertical="center"/>
    </xf>
    <xf numFmtId="0" fontId="45" fillId="0" borderId="88" xfId="4" applyFont="1" applyBorder="1" applyAlignment="1">
      <alignment horizontal="right" vertical="center"/>
    </xf>
    <xf numFmtId="0" fontId="51" fillId="0" borderId="34" xfId="4" applyFont="1" applyBorder="1" applyAlignment="1">
      <alignment horizontal="left" vertical="center"/>
    </xf>
    <xf numFmtId="0" fontId="51" fillId="0" borderId="88" xfId="4" applyFont="1" applyBorder="1" applyAlignment="1">
      <alignment horizontal="left" vertical="center"/>
    </xf>
    <xf numFmtId="0" fontId="51" fillId="0" borderId="33" xfId="4" applyFont="1" applyBorder="1" applyAlignment="1">
      <alignment horizontal="left" vertical="center"/>
    </xf>
    <xf numFmtId="0" fontId="45" fillId="0" borderId="0" xfId="4" applyFont="1" applyAlignment="1">
      <alignment vertical="center" wrapText="1"/>
    </xf>
    <xf numFmtId="0" fontId="47" fillId="0" borderId="137" xfId="0" applyFont="1" applyBorder="1" applyAlignment="1">
      <alignment horizontal="right" vertical="center" shrinkToFit="1"/>
    </xf>
    <xf numFmtId="0" fontId="47" fillId="0" borderId="115" xfId="0" applyFont="1" applyBorder="1" applyAlignment="1">
      <alignment horizontal="right" vertical="center" shrinkToFit="1"/>
    </xf>
    <xf numFmtId="0" fontId="47" fillId="0" borderId="137" xfId="0" applyFont="1" applyBorder="1" applyAlignment="1">
      <alignment horizontal="right" vertical="center"/>
    </xf>
    <xf numFmtId="0" fontId="47" fillId="0" borderId="114" xfId="0" applyFont="1" applyBorder="1" applyAlignment="1">
      <alignment horizontal="right" vertical="center"/>
    </xf>
    <xf numFmtId="0" fontId="45" fillId="0" borderId="138" xfId="4" applyFont="1" applyBorder="1" applyAlignment="1">
      <alignment horizontal="right" vertical="center"/>
    </xf>
    <xf numFmtId="0" fontId="45" fillId="0" borderId="115" xfId="4" applyFont="1" applyBorder="1" applyAlignment="1">
      <alignment horizontal="right" vertical="center"/>
    </xf>
    <xf numFmtId="0" fontId="51" fillId="0" borderId="137" xfId="4" applyFont="1" applyBorder="1" applyAlignment="1">
      <alignment horizontal="left" vertical="center"/>
    </xf>
    <xf numFmtId="0" fontId="51" fillId="0" borderId="115" xfId="4" applyFont="1" applyBorder="1" applyAlignment="1">
      <alignment horizontal="left" vertical="center"/>
    </xf>
    <xf numFmtId="0" fontId="51" fillId="0" borderId="188" xfId="4" applyFont="1" applyBorder="1" applyAlignment="1">
      <alignment horizontal="left" vertical="center"/>
    </xf>
    <xf numFmtId="0" fontId="47" fillId="0" borderId="10" xfId="0" applyFont="1" applyBorder="1" applyAlignment="1">
      <alignment horizontal="right" vertical="center" shrinkToFit="1"/>
    </xf>
    <xf numFmtId="0" fontId="47" fillId="0" borderId="12" xfId="0" applyFont="1" applyBorder="1" applyAlignment="1">
      <alignment horizontal="right" vertical="center" shrinkToFit="1"/>
    </xf>
    <xf numFmtId="0" fontId="47" fillId="0" borderId="10" xfId="0" applyFont="1" applyBorder="1" applyAlignment="1">
      <alignment horizontal="right" vertical="center"/>
    </xf>
    <xf numFmtId="0" fontId="47" fillId="0" borderId="11" xfId="0" applyFont="1" applyBorder="1" applyAlignment="1">
      <alignment horizontal="right" vertical="center"/>
    </xf>
    <xf numFmtId="0" fontId="45" fillId="0" borderId="136" xfId="4" applyFont="1" applyBorder="1" applyAlignment="1">
      <alignment horizontal="right" vertical="center"/>
    </xf>
    <xf numFmtId="0" fontId="45" fillId="0" borderId="12" xfId="4" applyFont="1" applyBorder="1" applyAlignment="1">
      <alignment horizontal="right" vertical="center"/>
    </xf>
    <xf numFmtId="0" fontId="51" fillId="0" borderId="10" xfId="4" applyFont="1" applyBorder="1" applyAlignment="1">
      <alignment horizontal="left" vertical="center"/>
    </xf>
    <xf numFmtId="0" fontId="51" fillId="0" borderId="12" xfId="4" applyFont="1" applyBorder="1" applyAlignment="1">
      <alignment horizontal="left" vertical="center"/>
    </xf>
    <xf numFmtId="0" fontId="51" fillId="0" borderId="155" xfId="4" applyFont="1" applyBorder="1" applyAlignment="1">
      <alignment horizontal="left" vertical="center"/>
    </xf>
    <xf numFmtId="0" fontId="51" fillId="0" borderId="7" xfId="4" applyFont="1" applyBorder="1" applyAlignment="1">
      <alignment horizontal="left" vertical="center"/>
    </xf>
    <xf numFmtId="0" fontId="51" fillId="0" borderId="153" xfId="4" applyFont="1" applyBorder="1" applyAlignment="1">
      <alignment horizontal="left" vertical="center"/>
    </xf>
    <xf numFmtId="0" fontId="45" fillId="0" borderId="0" xfId="4" applyFont="1" applyAlignment="1">
      <alignment vertical="top" shrinkToFit="1"/>
    </xf>
    <xf numFmtId="0" fontId="60" fillId="3" borderId="0" xfId="4" applyFont="1" applyFill="1" applyAlignment="1">
      <alignment vertical="top" wrapText="1"/>
    </xf>
    <xf numFmtId="0" fontId="45" fillId="0" borderId="0" xfId="4" applyFont="1" applyFill="1">
      <alignment vertical="center"/>
    </xf>
    <xf numFmtId="0" fontId="45" fillId="0" borderId="0" xfId="4" applyFont="1" applyFill="1" applyAlignment="1">
      <alignment vertical="center" wrapText="1"/>
    </xf>
    <xf numFmtId="47" fontId="45" fillId="0" borderId="136" xfId="4" quotePrefix="1" applyNumberFormat="1" applyFont="1" applyBorder="1" applyAlignment="1">
      <alignment horizontal="right" vertical="center"/>
    </xf>
    <xf numFmtId="0" fontId="51" fillId="0" borderId="10" xfId="4" quotePrefix="1" applyFont="1" applyBorder="1" applyAlignment="1">
      <alignment horizontal="left" vertical="center"/>
    </xf>
    <xf numFmtId="0" fontId="51" fillId="0" borderId="90" xfId="4" applyFont="1" applyBorder="1" applyAlignment="1">
      <alignment horizontal="center" vertical="center"/>
    </xf>
    <xf numFmtId="0" fontId="51" fillId="0" borderId="116" xfId="4" applyFont="1" applyBorder="1" applyAlignment="1">
      <alignment horizontal="center" vertical="center"/>
    </xf>
    <xf numFmtId="0" fontId="47" fillId="0" borderId="98" xfId="0" applyFont="1" applyBorder="1" applyAlignment="1">
      <alignment horizontal="center" vertical="center"/>
    </xf>
    <xf numFmtId="0" fontId="47" fillId="0" borderId="92" xfId="0" applyFont="1" applyBorder="1" applyAlignment="1">
      <alignment horizontal="center" vertical="center"/>
    </xf>
    <xf numFmtId="0" fontId="54" fillId="0" borderId="98" xfId="4" applyFont="1" applyBorder="1" applyAlignment="1">
      <alignment horizontal="center" vertical="center"/>
    </xf>
    <xf numFmtId="0" fontId="54" fillId="0" borderId="92" xfId="4" applyFont="1" applyBorder="1" applyAlignment="1">
      <alignment horizontal="center" vertical="center"/>
    </xf>
    <xf numFmtId="0" fontId="54" fillId="0" borderId="98" xfId="4" applyFont="1" applyBorder="1" applyAlignment="1">
      <alignment horizontal="center" vertical="center" shrinkToFit="1"/>
    </xf>
    <xf numFmtId="0" fontId="54" fillId="0" borderId="171" xfId="4" applyFont="1" applyBorder="1" applyAlignment="1">
      <alignment horizontal="center" vertical="center" shrinkToFit="1"/>
    </xf>
    <xf numFmtId="0" fontId="45" fillId="0" borderId="98" xfId="4" applyFont="1" applyBorder="1" applyAlignment="1">
      <alignment horizontal="center" vertical="center"/>
    </xf>
    <xf numFmtId="0" fontId="45" fillId="0" borderId="110" xfId="4" applyFont="1" applyBorder="1" applyAlignment="1">
      <alignment horizontal="center" vertical="center"/>
    </xf>
    <xf numFmtId="0" fontId="45" fillId="0" borderId="92" xfId="4" applyFont="1" applyBorder="1" applyAlignment="1">
      <alignment horizontal="center" vertical="center"/>
    </xf>
    <xf numFmtId="0" fontId="51" fillId="0" borderId="13" xfId="4" applyFont="1" applyBorder="1" applyAlignment="1">
      <alignment horizontal="left" vertical="center"/>
    </xf>
    <xf numFmtId="0" fontId="51" fillId="0" borderId="156" xfId="4" applyFont="1" applyBorder="1" applyAlignment="1">
      <alignment horizontal="left" vertical="center"/>
    </xf>
    <xf numFmtId="0" fontId="47" fillId="0" borderId="7" xfId="0" applyFont="1" applyBorder="1" applyAlignment="1">
      <alignment horizontal="right" vertical="center" shrinkToFit="1"/>
    </xf>
    <xf numFmtId="0" fontId="47" fillId="0" borderId="9" xfId="0" applyFont="1" applyBorder="1" applyAlignment="1">
      <alignment horizontal="right" vertical="center" shrinkToFit="1"/>
    </xf>
    <xf numFmtId="0" fontId="47" fillId="0" borderId="7" xfId="0" applyFont="1" applyBorder="1" applyAlignment="1">
      <alignment horizontal="right" vertical="center"/>
    </xf>
    <xf numFmtId="0" fontId="47" fillId="0" borderId="8" xfId="0" applyFont="1" applyBorder="1" applyAlignment="1">
      <alignment horizontal="right" vertical="center"/>
    </xf>
    <xf numFmtId="0" fontId="45" fillId="0" borderId="135" xfId="4" applyFont="1" applyBorder="1" applyAlignment="1">
      <alignment horizontal="right" vertical="center"/>
    </xf>
    <xf numFmtId="0" fontId="45" fillId="0" borderId="9" xfId="4" applyFont="1" applyBorder="1" applyAlignment="1">
      <alignment horizontal="right" vertical="center"/>
    </xf>
    <xf numFmtId="0" fontId="51" fillId="0" borderId="9" xfId="4" applyFont="1" applyBorder="1" applyAlignment="1">
      <alignment horizontal="left" vertical="center"/>
    </xf>
    <xf numFmtId="0" fontId="64" fillId="0" borderId="13" xfId="4" applyFont="1" applyBorder="1" applyAlignment="1">
      <alignment vertical="center" shrinkToFit="1"/>
    </xf>
    <xf numFmtId="0" fontId="64" fillId="0" borderId="14" xfId="4" applyFont="1" applyBorder="1" applyAlignment="1">
      <alignment vertical="center" shrinkToFit="1"/>
    </xf>
    <xf numFmtId="0" fontId="64" fillId="3" borderId="187" xfId="4" applyFont="1" applyFill="1" applyBorder="1" applyAlignment="1">
      <alignment vertical="center" shrinkToFit="1"/>
    </xf>
    <xf numFmtId="0" fontId="64" fillId="3" borderId="114" xfId="4" applyFont="1" applyFill="1" applyBorder="1" applyAlignment="1">
      <alignment vertical="center" shrinkToFit="1"/>
    </xf>
    <xf numFmtId="0" fontId="64" fillId="3" borderId="188" xfId="4" applyFont="1" applyFill="1" applyBorder="1" applyAlignment="1">
      <alignment vertical="center" shrinkToFit="1"/>
    </xf>
    <xf numFmtId="0" fontId="64" fillId="0" borderId="114" xfId="4" applyFont="1" applyBorder="1" applyAlignment="1">
      <alignment vertical="center" shrinkToFit="1"/>
    </xf>
    <xf numFmtId="0" fontId="64" fillId="0" borderId="188" xfId="4" applyFont="1" applyBorder="1" applyAlignment="1">
      <alignment vertical="center" shrinkToFit="1"/>
    </xf>
    <xf numFmtId="0" fontId="64" fillId="0" borderId="7" xfId="4" applyFont="1" applyBorder="1" applyAlignment="1">
      <alignment vertical="center" shrinkToFit="1"/>
    </xf>
    <xf numFmtId="0" fontId="64" fillId="0" borderId="8" xfId="4" applyFont="1" applyBorder="1" applyAlignment="1">
      <alignment vertical="center" shrinkToFit="1"/>
    </xf>
    <xf numFmtId="0" fontId="64" fillId="3" borderId="152" xfId="4" applyFont="1" applyFill="1" applyBorder="1" applyAlignment="1">
      <alignment vertical="center" shrinkToFit="1"/>
    </xf>
    <xf numFmtId="0" fontId="64" fillId="3" borderId="8" xfId="4" applyFont="1" applyFill="1" applyBorder="1" applyAlignment="1">
      <alignment vertical="center" shrinkToFit="1"/>
    </xf>
    <xf numFmtId="0" fontId="64" fillId="3" borderId="153" xfId="4" applyFont="1" applyFill="1" applyBorder="1" applyAlignment="1">
      <alignment vertical="center" shrinkToFit="1"/>
    </xf>
    <xf numFmtId="0" fontId="64" fillId="0" borderId="153" xfId="4" applyFont="1" applyBorder="1" applyAlignment="1">
      <alignment vertical="center" shrinkToFit="1"/>
    </xf>
    <xf numFmtId="0" fontId="45" fillId="0" borderId="0" xfId="4" applyFont="1" applyAlignment="1">
      <alignment horizontal="left" vertical="top" wrapText="1"/>
    </xf>
    <xf numFmtId="0" fontId="64" fillId="0" borderId="10" xfId="4" applyFont="1" applyBorder="1" applyAlignment="1">
      <alignment vertical="center" shrinkToFit="1"/>
    </xf>
    <xf numFmtId="0" fontId="64" fillId="0" borderId="11" xfId="4" applyFont="1" applyBorder="1" applyAlignment="1">
      <alignment vertical="center" shrinkToFit="1"/>
    </xf>
    <xf numFmtId="0" fontId="64" fillId="3" borderId="154" xfId="4" applyFont="1" applyFill="1" applyBorder="1" applyAlignment="1">
      <alignment vertical="center" shrinkToFit="1"/>
    </xf>
    <xf numFmtId="0" fontId="64" fillId="3" borderId="11" xfId="4" applyFont="1" applyFill="1" applyBorder="1" applyAlignment="1">
      <alignment vertical="center" shrinkToFit="1"/>
    </xf>
    <xf numFmtId="0" fontId="64" fillId="3" borderId="155" xfId="4" applyFont="1" applyFill="1" applyBorder="1" applyAlignment="1">
      <alignment vertical="center" shrinkToFit="1"/>
    </xf>
    <xf numFmtId="0" fontId="64" fillId="0" borderId="155" xfId="4" applyFont="1" applyBorder="1" applyAlignment="1">
      <alignment vertical="center" shrinkToFit="1"/>
    </xf>
    <xf numFmtId="0" fontId="64" fillId="0" borderId="114" xfId="4" applyFont="1" applyBorder="1">
      <alignment vertical="center"/>
    </xf>
    <xf numFmtId="0" fontId="64" fillId="0" borderId="188" xfId="4" applyFont="1" applyBorder="1">
      <alignment vertical="center"/>
    </xf>
    <xf numFmtId="0" fontId="64" fillId="0" borderId="189" xfId="4" applyFont="1" applyBorder="1" applyAlignment="1">
      <alignment vertical="center" shrinkToFit="1"/>
    </xf>
    <xf numFmtId="0" fontId="64" fillId="0" borderId="158" xfId="4" applyFont="1" applyBorder="1" applyAlignment="1">
      <alignment vertical="center" shrinkToFit="1"/>
    </xf>
    <xf numFmtId="0" fontId="64" fillId="3" borderId="157" xfId="4" applyFont="1" applyFill="1" applyBorder="1" applyAlignment="1">
      <alignment vertical="center" shrinkToFit="1"/>
    </xf>
    <xf numFmtId="0" fontId="64" fillId="3" borderId="158" xfId="4" applyFont="1" applyFill="1" applyBorder="1" applyAlignment="1">
      <alignment vertical="center" shrinkToFit="1"/>
    </xf>
    <xf numFmtId="0" fontId="64" fillId="3" borderId="159" xfId="4" applyFont="1" applyFill="1" applyBorder="1" applyAlignment="1">
      <alignment vertical="center" shrinkToFit="1"/>
    </xf>
    <xf numFmtId="0" fontId="64" fillId="0" borderId="158" xfId="4" applyFont="1" applyBorder="1">
      <alignment vertical="center"/>
    </xf>
    <xf numFmtId="0" fontId="64" fillId="0" borderId="159" xfId="4" applyFont="1" applyBorder="1">
      <alignment vertical="center"/>
    </xf>
    <xf numFmtId="0" fontId="68" fillId="6" borderId="78" xfId="4" quotePrefix="1" applyFont="1" applyFill="1" applyBorder="1" applyAlignment="1">
      <alignment horizontal="right" vertical="center"/>
    </xf>
    <xf numFmtId="0" fontId="68" fillId="6" borderId="81" xfId="4" quotePrefix="1" applyFont="1" applyFill="1" applyBorder="1" applyAlignment="1">
      <alignment horizontal="right" vertical="center"/>
    </xf>
    <xf numFmtId="0" fontId="23" fillId="6" borderId="81" xfId="4" quotePrefix="1" applyFont="1" applyFill="1" applyBorder="1">
      <alignment vertical="center"/>
    </xf>
    <xf numFmtId="0" fontId="23" fillId="6" borderId="80" xfId="4" quotePrefix="1" applyFont="1" applyFill="1" applyBorder="1">
      <alignment vertical="center"/>
    </xf>
    <xf numFmtId="0" fontId="52" fillId="3" borderId="0" xfId="0" applyFont="1" applyFill="1" applyAlignment="1">
      <alignment horizontal="left" vertical="center" shrinkToFit="1"/>
    </xf>
    <xf numFmtId="0" fontId="52" fillId="3" borderId="143" xfId="0" applyFont="1" applyFill="1" applyBorder="1" applyAlignment="1">
      <alignment horizontal="left" vertical="center" shrinkToFit="1"/>
    </xf>
    <xf numFmtId="0" fontId="56" fillId="3" borderId="77" xfId="4" applyFont="1" applyFill="1" applyBorder="1" applyAlignment="1">
      <alignment horizontal="center" vertical="center" shrinkToFit="1"/>
    </xf>
    <xf numFmtId="0" fontId="56" fillId="3" borderId="81" xfId="4" applyFont="1" applyFill="1" applyBorder="1" applyAlignment="1">
      <alignment horizontal="center" vertical="center" shrinkToFit="1"/>
    </xf>
    <xf numFmtId="0" fontId="56" fillId="3" borderId="80" xfId="4" applyFont="1" applyFill="1" applyBorder="1" applyAlignment="1">
      <alignment horizontal="center" vertical="center" shrinkToFit="1"/>
    </xf>
    <xf numFmtId="0" fontId="64" fillId="0" borderId="132" xfId="4" applyFont="1" applyBorder="1" applyAlignment="1">
      <alignment vertical="center" shrinkToFit="1"/>
    </xf>
    <xf numFmtId="0" fontId="64" fillId="0" borderId="133" xfId="4" applyFont="1" applyBorder="1" applyAlignment="1">
      <alignment vertical="center" shrinkToFit="1"/>
    </xf>
    <xf numFmtId="0" fontId="64" fillId="3" borderId="150" xfId="4" applyFont="1" applyFill="1" applyBorder="1" applyAlignment="1">
      <alignment vertical="center" shrinkToFit="1"/>
    </xf>
    <xf numFmtId="0" fontId="64" fillId="3" borderId="133" xfId="4" applyFont="1" applyFill="1" applyBorder="1" applyAlignment="1">
      <alignment vertical="center" shrinkToFit="1"/>
    </xf>
    <xf numFmtId="0" fontId="64" fillId="3" borderId="151" xfId="4" applyFont="1" applyFill="1" applyBorder="1" applyAlignment="1">
      <alignment vertical="center" shrinkToFit="1"/>
    </xf>
    <xf numFmtId="0" fontId="64" fillId="0" borderId="151" xfId="4" applyFont="1" applyBorder="1" applyAlignment="1">
      <alignment vertical="center" shrinkToFit="1"/>
    </xf>
    <xf numFmtId="0" fontId="56" fillId="3" borderId="108" xfId="4" quotePrefix="1" applyFont="1" applyFill="1" applyBorder="1" applyAlignment="1">
      <alignment horizontal="center" vertical="center" wrapText="1"/>
    </xf>
    <xf numFmtId="0" fontId="56" fillId="3" borderId="40" xfId="4" quotePrefix="1" applyFont="1" applyFill="1" applyBorder="1" applyAlignment="1">
      <alignment horizontal="center" vertical="center" wrapText="1"/>
    </xf>
    <xf numFmtId="0" fontId="56" fillId="3" borderId="116" xfId="4" quotePrefix="1" applyFont="1" applyFill="1" applyBorder="1" applyAlignment="1">
      <alignment horizontal="center" vertical="center" wrapText="1"/>
    </xf>
    <xf numFmtId="0" fontId="56" fillId="3" borderId="120" xfId="4" quotePrefix="1" applyFont="1" applyFill="1" applyBorder="1" applyAlignment="1">
      <alignment horizontal="center" vertical="center" wrapText="1"/>
    </xf>
    <xf numFmtId="0" fontId="56" fillId="3" borderId="0" xfId="4" quotePrefix="1" applyFont="1" applyFill="1" applyAlignment="1">
      <alignment horizontal="center" vertical="center" wrapText="1"/>
    </xf>
    <xf numFmtId="0" fontId="56" fillId="3" borderId="121" xfId="4" quotePrefix="1" applyFont="1" applyFill="1" applyBorder="1" applyAlignment="1">
      <alignment horizontal="center" vertical="center" wrapText="1"/>
    </xf>
    <xf numFmtId="0" fontId="56" fillId="3" borderId="91" xfId="4" quotePrefix="1" applyFont="1" applyFill="1" applyBorder="1" applyAlignment="1">
      <alignment horizontal="center" vertical="center" wrapText="1"/>
    </xf>
    <xf numFmtId="0" fontId="56" fillId="3" borderId="31" xfId="4" quotePrefix="1" applyFont="1" applyFill="1" applyBorder="1" applyAlignment="1">
      <alignment horizontal="center" vertical="center" wrapText="1"/>
    </xf>
    <xf numFmtId="0" fontId="56" fillId="3" borderId="33" xfId="4" quotePrefix="1" applyFont="1" applyFill="1" applyBorder="1" applyAlignment="1">
      <alignment horizontal="center" vertical="center" wrapText="1"/>
    </xf>
    <xf numFmtId="0" fontId="56" fillId="3" borderId="108" xfId="4" applyFont="1" applyFill="1" applyBorder="1" applyAlignment="1">
      <alignment horizontal="center" vertical="center" wrapText="1"/>
    </xf>
    <xf numFmtId="0" fontId="56" fillId="3" borderId="40" xfId="4" applyFont="1" applyFill="1" applyBorder="1" applyAlignment="1">
      <alignment horizontal="center" vertical="center" wrapText="1"/>
    </xf>
    <xf numFmtId="0" fontId="56" fillId="3" borderId="116" xfId="4" applyFont="1" applyFill="1" applyBorder="1" applyAlignment="1">
      <alignment horizontal="center" vertical="center" wrapText="1"/>
    </xf>
    <xf numFmtId="0" fontId="56" fillId="3" borderId="120" xfId="4" applyFont="1" applyFill="1" applyBorder="1" applyAlignment="1">
      <alignment horizontal="center" vertical="center" wrapText="1"/>
    </xf>
    <xf numFmtId="0" fontId="56" fillId="3" borderId="0" xfId="4" applyFont="1" applyFill="1" applyAlignment="1">
      <alignment horizontal="center" vertical="center" wrapText="1"/>
    </xf>
    <xf numFmtId="0" fontId="56" fillId="3" borderId="121" xfId="4" applyFont="1" applyFill="1" applyBorder="1" applyAlignment="1">
      <alignment horizontal="center" vertical="center" wrapText="1"/>
    </xf>
    <xf numFmtId="0" fontId="56" fillId="3" borderId="91" xfId="4" applyFont="1" applyFill="1" applyBorder="1" applyAlignment="1">
      <alignment horizontal="center" vertical="center" wrapText="1"/>
    </xf>
    <xf numFmtId="0" fontId="56" fillId="3" borderId="31" xfId="4" applyFont="1" applyFill="1" applyBorder="1" applyAlignment="1">
      <alignment horizontal="center" vertical="center" wrapText="1"/>
    </xf>
    <xf numFmtId="0" fontId="56" fillId="3" borderId="33" xfId="4" applyFont="1" applyFill="1" applyBorder="1" applyAlignment="1">
      <alignment horizontal="center" vertical="center" wrapText="1"/>
    </xf>
    <xf numFmtId="0" fontId="64" fillId="0" borderId="183" xfId="4" applyFont="1" applyBorder="1" applyAlignment="1">
      <alignment horizontal="center" vertical="center"/>
    </xf>
    <xf numFmtId="0" fontId="64" fillId="0" borderId="148" xfId="4" applyFont="1" applyBorder="1" applyAlignment="1">
      <alignment horizontal="center" vertical="center"/>
    </xf>
    <xf numFmtId="0" fontId="64" fillId="0" borderId="184" xfId="4" applyFont="1" applyBorder="1" applyAlignment="1">
      <alignment horizontal="center" vertical="center"/>
    </xf>
    <xf numFmtId="0" fontId="64" fillId="0" borderId="183" xfId="4" applyFont="1" applyBorder="1" applyAlignment="1">
      <alignment horizontal="center" vertical="center" shrinkToFit="1"/>
    </xf>
    <xf numFmtId="0" fontId="64" fillId="0" borderId="148" xfId="4" applyFont="1" applyBorder="1" applyAlignment="1">
      <alignment horizontal="center" vertical="center" shrinkToFit="1"/>
    </xf>
    <xf numFmtId="0" fontId="64" fillId="0" borderId="149" xfId="4" applyFont="1" applyBorder="1" applyAlignment="1">
      <alignment horizontal="center" vertical="center" shrinkToFit="1"/>
    </xf>
    <xf numFmtId="0" fontId="64" fillId="3" borderId="147" xfId="4" applyFont="1" applyFill="1" applyBorder="1" applyAlignment="1">
      <alignment horizontal="center" vertical="center" shrinkToFit="1"/>
    </xf>
    <xf numFmtId="0" fontId="64" fillId="3" borderId="148" xfId="4" applyFont="1" applyFill="1" applyBorder="1" applyAlignment="1">
      <alignment horizontal="center" vertical="center" shrinkToFit="1"/>
    </xf>
    <xf numFmtId="0" fontId="64" fillId="3" borderId="149" xfId="4" applyFont="1" applyFill="1" applyBorder="1" applyAlignment="1">
      <alignment horizontal="center" vertical="center" shrinkToFit="1"/>
    </xf>
    <xf numFmtId="0" fontId="64" fillId="0" borderId="149" xfId="4" applyFont="1" applyBorder="1" applyAlignment="1">
      <alignment horizontal="center" vertical="center"/>
    </xf>
    <xf numFmtId="0" fontId="64" fillId="0" borderId="137" xfId="4" applyFont="1" applyBorder="1" applyAlignment="1">
      <alignment vertical="center" shrinkToFit="1"/>
    </xf>
    <xf numFmtId="38" fontId="24" fillId="0" borderId="4" xfId="4" applyNumberFormat="1" applyFont="1" applyBorder="1" applyAlignment="1">
      <alignment vertical="center" shrinkToFit="1"/>
    </xf>
    <xf numFmtId="0" fontId="24" fillId="0" borderId="163" xfId="4" applyFont="1" applyBorder="1" applyAlignment="1">
      <alignment vertical="center" shrinkToFit="1"/>
    </xf>
    <xf numFmtId="0" fontId="2" fillId="0" borderId="28" xfId="4" applyBorder="1" applyAlignment="1">
      <alignment horizontal="center" vertical="center"/>
    </xf>
    <xf numFmtId="0" fontId="2" fillId="0" borderId="64" xfId="4" applyBorder="1" applyAlignment="1">
      <alignment horizontal="center" vertical="center"/>
    </xf>
    <xf numFmtId="0" fontId="2" fillId="0" borderId="76" xfId="4" applyBorder="1" applyAlignment="1">
      <alignment horizontal="center" vertical="center"/>
    </xf>
    <xf numFmtId="38" fontId="76" fillId="0" borderId="78" xfId="4" applyNumberFormat="1" applyFont="1" applyBorder="1" applyAlignment="1">
      <alignment horizontal="center" vertical="center" shrinkToFit="1"/>
    </xf>
    <xf numFmtId="38" fontId="76" fillId="0" borderId="81" xfId="4" applyNumberFormat="1" applyFont="1" applyBorder="1" applyAlignment="1">
      <alignment horizontal="center" vertical="center" shrinkToFit="1"/>
    </xf>
    <xf numFmtId="38" fontId="76" fillId="0" borderId="80" xfId="4" applyNumberFormat="1" applyFont="1" applyBorder="1" applyAlignment="1">
      <alignment horizontal="center" vertical="center" shrinkToFit="1"/>
    </xf>
    <xf numFmtId="0" fontId="20" fillId="0" borderId="77" xfId="4" applyFont="1" applyBorder="1" applyAlignment="1">
      <alignment horizontal="center" vertical="center"/>
    </xf>
    <xf numFmtId="0" fontId="20" fillId="0" borderId="81" xfId="4" applyFont="1" applyBorder="1" applyAlignment="1">
      <alignment horizontal="center" vertical="center"/>
    </xf>
    <xf numFmtId="0" fontId="20" fillId="0" borderId="79" xfId="4" applyFont="1" applyBorder="1" applyAlignment="1">
      <alignment horizontal="center" vertical="center"/>
    </xf>
    <xf numFmtId="0" fontId="2" fillId="0" borderId="90" xfId="4" applyBorder="1" applyAlignment="1">
      <alignment horizontal="center" vertical="center"/>
    </xf>
    <xf numFmtId="0" fontId="2" fillId="0" borderId="102" xfId="4" applyBorder="1" applyAlignment="1">
      <alignment horizontal="center" vertical="center"/>
    </xf>
    <xf numFmtId="0" fontId="2" fillId="0" borderId="3" xfId="4" applyBorder="1" applyAlignment="1">
      <alignment horizontal="center" vertical="center"/>
    </xf>
    <xf numFmtId="0" fontId="2" fillId="0" borderId="19" xfId="4" applyBorder="1" applyAlignment="1">
      <alignment horizontal="center" vertical="center"/>
    </xf>
    <xf numFmtId="0" fontId="2" fillId="0" borderId="90" xfId="4" applyBorder="1" applyAlignment="1">
      <alignment horizontal="center" vertical="center" wrapText="1" shrinkToFit="1"/>
    </xf>
    <xf numFmtId="0" fontId="2" fillId="0" borderId="102"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74" fillId="9" borderId="140" xfId="0" applyFont="1" applyFill="1" applyBorder="1" applyAlignment="1">
      <alignment vertical="center" wrapText="1"/>
    </xf>
    <xf numFmtId="0" fontId="74" fillId="9" borderId="131" xfId="0" applyFont="1" applyFill="1" applyBorder="1" applyAlignment="1">
      <alignment vertical="center" wrapText="1"/>
    </xf>
    <xf numFmtId="0" fontId="74" fillId="9" borderId="141" xfId="0" applyFont="1" applyFill="1" applyBorder="1" applyAlignment="1">
      <alignment vertical="center" wrapText="1"/>
    </xf>
    <xf numFmtId="0" fontId="74" fillId="9" borderId="142" xfId="0" applyFont="1" applyFill="1" applyBorder="1" applyAlignment="1">
      <alignment vertical="center" wrapText="1"/>
    </xf>
    <xf numFmtId="0" fontId="74" fillId="9" borderId="0" xfId="0" applyFont="1" applyFill="1" applyAlignment="1">
      <alignment vertical="center" wrapText="1"/>
    </xf>
    <xf numFmtId="0" fontId="74" fillId="9" borderId="143" xfId="0" applyFont="1" applyFill="1" applyBorder="1" applyAlignment="1">
      <alignment vertical="center" wrapText="1"/>
    </xf>
    <xf numFmtId="0" fontId="74" fillId="9" borderId="144" xfId="0" applyFont="1" applyFill="1" applyBorder="1" applyAlignment="1">
      <alignment vertical="center" wrapText="1"/>
    </xf>
    <xf numFmtId="0" fontId="74" fillId="9" borderId="110" xfId="0" applyFont="1" applyFill="1" applyBorder="1" applyAlignment="1">
      <alignment vertical="center" wrapText="1"/>
    </xf>
    <xf numFmtId="0" fontId="74" fillId="9" borderId="145" xfId="0" applyFont="1" applyFill="1" applyBorder="1" applyAlignment="1">
      <alignment vertical="center" wrapText="1"/>
    </xf>
    <xf numFmtId="0" fontId="61" fillId="7" borderId="77" xfId="4" applyFont="1" applyFill="1" applyBorder="1" applyAlignment="1">
      <alignment horizontal="center" vertical="center" shrinkToFit="1"/>
    </xf>
    <xf numFmtId="0" fontId="61" fillId="7" borderId="81" xfId="4" applyFont="1" applyFill="1" applyBorder="1" applyAlignment="1">
      <alignment horizontal="center" vertical="center" shrinkToFit="1"/>
    </xf>
    <xf numFmtId="0" fontId="61" fillId="7" borderId="80" xfId="4" applyFont="1" applyFill="1" applyBorder="1" applyAlignment="1">
      <alignment horizontal="center" vertical="center" shrinkToFit="1"/>
    </xf>
    <xf numFmtId="0" fontId="2" fillId="0" borderId="226" xfId="4" applyBorder="1" applyAlignment="1">
      <alignment horizontal="center" vertical="center"/>
    </xf>
    <xf numFmtId="0" fontId="2" fillId="0" borderId="127" xfId="4" applyBorder="1" applyAlignment="1">
      <alignment horizontal="center" vertical="center"/>
    </xf>
    <xf numFmtId="0" fontId="24" fillId="0" borderId="127" xfId="4" applyFont="1" applyBorder="1" applyAlignment="1">
      <alignment horizontal="center" vertical="center" wrapText="1"/>
    </xf>
    <xf numFmtId="0" fontId="24" fillId="0" borderId="227" xfId="4" applyFont="1" applyBorder="1" applyAlignment="1">
      <alignment horizontal="center" vertical="center"/>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0" fontId="38" fillId="0" borderId="108" xfId="4" applyFont="1" applyBorder="1" applyAlignment="1">
      <alignment horizontal="center" vertical="center" wrapText="1"/>
    </xf>
    <xf numFmtId="0" fontId="38" fillId="0" borderId="116" xfId="4" applyFont="1" applyBorder="1" applyAlignment="1">
      <alignment horizontal="center" vertical="center" wrapText="1"/>
    </xf>
    <xf numFmtId="0" fontId="38" fillId="0" borderId="120" xfId="4" applyFont="1" applyBorder="1" applyAlignment="1">
      <alignment horizontal="center" vertical="center" wrapText="1"/>
    </xf>
    <xf numFmtId="0" fontId="38" fillId="0" borderId="121" xfId="4" applyFont="1" applyBorder="1" applyAlignment="1">
      <alignment horizontal="center" vertical="center" wrapText="1"/>
    </xf>
    <xf numFmtId="0" fontId="38" fillId="0" borderId="91" xfId="4" applyFont="1" applyBorder="1" applyAlignment="1">
      <alignment horizontal="center" vertical="center" wrapText="1"/>
    </xf>
    <xf numFmtId="0" fontId="38" fillId="0" borderId="33" xfId="4" applyFont="1" applyBorder="1" applyAlignment="1">
      <alignment horizontal="center" vertical="center" wrapText="1"/>
    </xf>
    <xf numFmtId="49" fontId="73" fillId="0" borderId="108" xfId="4" applyNumberFormat="1" applyFont="1" applyBorder="1" applyAlignment="1" applyProtection="1">
      <alignment horizontal="center" vertical="center" wrapText="1"/>
      <protection locked="0"/>
    </xf>
    <xf numFmtId="49" fontId="73" fillId="0" borderId="40" xfId="4" applyNumberFormat="1" applyFont="1" applyBorder="1" applyAlignment="1" applyProtection="1">
      <alignment horizontal="center" vertical="center" wrapText="1"/>
      <protection locked="0"/>
    </xf>
    <xf numFmtId="49" fontId="73" fillId="0" borderId="116" xfId="4" applyNumberFormat="1" applyFont="1" applyBorder="1" applyAlignment="1" applyProtection="1">
      <alignment horizontal="center" vertical="center" wrapText="1"/>
      <protection locked="0"/>
    </xf>
    <xf numFmtId="49" fontId="73" fillId="0" borderId="120" xfId="4" applyNumberFormat="1" applyFont="1" applyBorder="1" applyAlignment="1" applyProtection="1">
      <alignment horizontal="center" vertical="center" wrapText="1"/>
      <protection locked="0"/>
    </xf>
    <xf numFmtId="49" fontId="73" fillId="0" borderId="0" xfId="4" applyNumberFormat="1" applyFont="1" applyBorder="1" applyAlignment="1" applyProtection="1">
      <alignment horizontal="center" vertical="center" wrapText="1"/>
      <protection locked="0"/>
    </xf>
    <xf numFmtId="49" fontId="73" fillId="0" borderId="121" xfId="4" applyNumberFormat="1" applyFont="1" applyBorder="1" applyAlignment="1" applyProtection="1">
      <alignment horizontal="center" vertical="center" wrapText="1"/>
      <protection locked="0"/>
    </xf>
    <xf numFmtId="49" fontId="73" fillId="0" borderId="91" xfId="4" applyNumberFormat="1" applyFont="1" applyBorder="1" applyAlignment="1" applyProtection="1">
      <alignment horizontal="center" vertical="center" wrapText="1"/>
      <protection locked="0"/>
    </xf>
    <xf numFmtId="49" fontId="73" fillId="0" borderId="31" xfId="4" applyNumberFormat="1" applyFont="1" applyBorder="1" applyAlignment="1" applyProtection="1">
      <alignment horizontal="center" vertical="center" wrapText="1"/>
      <protection locked="0"/>
    </xf>
    <xf numFmtId="49" fontId="73" fillId="0" borderId="33" xfId="4" applyNumberFormat="1" applyFont="1" applyBorder="1" applyAlignment="1" applyProtection="1">
      <alignment horizontal="center" vertical="center" wrapText="1"/>
      <protection locked="0"/>
    </xf>
    <xf numFmtId="0" fontId="2" fillId="0" borderId="228" xfId="4" applyBorder="1" applyAlignment="1">
      <alignment horizontal="center" vertical="center"/>
    </xf>
    <xf numFmtId="0" fontId="2" fillId="0" borderId="1" xfId="4" applyBorder="1" applyAlignment="1">
      <alignment horizontal="center" vertical="center"/>
    </xf>
    <xf numFmtId="0" fontId="2" fillId="4" borderId="1" xfId="4" applyFill="1" applyBorder="1" applyAlignment="1" applyProtection="1">
      <alignment horizontal="center" vertical="center" shrinkToFit="1"/>
      <protection locked="0"/>
    </xf>
    <xf numFmtId="38" fontId="24" fillId="0" borderId="1" xfId="4" applyNumberFormat="1" applyFont="1" applyBorder="1" applyAlignment="1">
      <alignment vertical="center" shrinkToFit="1"/>
    </xf>
    <xf numFmtId="0" fontId="24" fillId="0" borderId="229" xfId="4" applyFont="1" applyBorder="1" applyAlignment="1">
      <alignment vertical="center" shrinkToFit="1"/>
    </xf>
    <xf numFmtId="0" fontId="2" fillId="0" borderId="72" xfId="4" applyBorder="1" applyAlignment="1">
      <alignment horizontal="center" vertical="center"/>
    </xf>
    <xf numFmtId="0" fontId="2" fillId="0" borderId="126" xfId="4" applyBorder="1" applyAlignment="1">
      <alignment horizontal="center" vertical="center"/>
    </xf>
    <xf numFmtId="38" fontId="24" fillId="0" borderId="126" xfId="4" applyNumberFormat="1" applyFont="1" applyBorder="1" applyAlignment="1">
      <alignment vertical="center" shrinkToFit="1"/>
    </xf>
    <xf numFmtId="0" fontId="24" fillId="0" borderId="103" xfId="4" applyFont="1" applyBorder="1" applyAlignment="1">
      <alignment vertical="center" shrinkToFit="1"/>
    </xf>
    <xf numFmtId="0" fontId="17" fillId="0" borderId="3" xfId="4" applyFont="1" applyBorder="1" applyAlignment="1">
      <alignment horizontal="center" vertical="center"/>
    </xf>
    <xf numFmtId="0" fontId="17" fillId="0" borderId="160" xfId="4" applyFont="1" applyBorder="1" applyAlignment="1">
      <alignment horizontal="center" vertical="center"/>
    </xf>
    <xf numFmtId="38" fontId="24" fillId="0" borderId="3" xfId="4" applyNumberFormat="1" applyFont="1" applyBorder="1" applyAlignment="1">
      <alignment vertical="center" shrinkToFit="1"/>
    </xf>
    <xf numFmtId="0" fontId="24" fillId="0" borderId="160" xfId="4" applyFont="1" applyBorder="1" applyAlignment="1">
      <alignment vertical="center" shrinkToFit="1"/>
    </xf>
    <xf numFmtId="0" fontId="2" fillId="0" borderId="28" xfId="4" applyFill="1" applyBorder="1" applyAlignment="1">
      <alignment horizontal="center" vertical="center"/>
    </xf>
    <xf numFmtId="0" fontId="2" fillId="0" borderId="64" xfId="4" applyFill="1" applyBorder="1" applyAlignment="1">
      <alignment horizontal="center" vertical="center"/>
    </xf>
    <xf numFmtId="0" fontId="2" fillId="0" borderId="28" xfId="4" applyBorder="1" applyAlignment="1">
      <alignment horizontal="center" vertical="center" shrinkToFit="1"/>
    </xf>
    <xf numFmtId="0" fontId="2" fillId="0" borderId="76" xfId="4" applyBorder="1" applyAlignment="1">
      <alignment horizontal="center" vertical="center" shrinkToFit="1"/>
    </xf>
    <xf numFmtId="38" fontId="20" fillId="0" borderId="16" xfId="4" applyNumberFormat="1" applyFont="1" applyBorder="1" applyAlignment="1">
      <alignment horizontal="center" vertical="center" shrinkToFit="1"/>
    </xf>
    <xf numFmtId="38" fontId="20" fillId="0" borderId="17" xfId="4" applyNumberFormat="1" applyFont="1" applyBorder="1" applyAlignment="1">
      <alignment horizontal="center" vertical="center" shrinkToFit="1"/>
    </xf>
    <xf numFmtId="0" fontId="2" fillId="0" borderId="76" xfId="4" applyFill="1" applyBorder="1" applyAlignment="1">
      <alignment horizontal="center" vertical="center"/>
    </xf>
    <xf numFmtId="0" fontId="2" fillId="0" borderId="4" xfId="4" applyFill="1" applyBorder="1" applyAlignment="1">
      <alignment horizontal="center" vertical="center"/>
    </xf>
    <xf numFmtId="0" fontId="2" fillId="0" borderId="16" xfId="4" applyFill="1" applyBorder="1" applyAlignment="1">
      <alignment horizontal="center" vertical="center"/>
    </xf>
    <xf numFmtId="0" fontId="2" fillId="0" borderId="17" xfId="4" applyFill="1" applyBorder="1" applyAlignment="1">
      <alignment horizontal="center" vertical="center"/>
    </xf>
    <xf numFmtId="49" fontId="22" fillId="4" borderId="16" xfId="4" applyNumberFormat="1" applyFont="1" applyFill="1" applyBorder="1" applyAlignment="1" applyProtection="1">
      <alignment horizontal="center" vertical="center"/>
      <protection locked="0"/>
    </xf>
    <xf numFmtId="49" fontId="22" fillId="4" borderId="163" xfId="4" applyNumberFormat="1" applyFont="1" applyFill="1" applyBorder="1" applyAlignment="1" applyProtection="1">
      <alignment horizontal="center" vertical="center"/>
      <protection locked="0"/>
    </xf>
    <xf numFmtId="0" fontId="62" fillId="0" borderId="4" xfId="4" applyFont="1" applyBorder="1" applyAlignment="1">
      <alignment horizontal="center" vertical="center" wrapText="1"/>
    </xf>
    <xf numFmtId="0" fontId="62" fillId="0" borderId="16" xfId="4" applyFont="1" applyBorder="1" applyAlignment="1">
      <alignment horizontal="center" vertical="center" wrapText="1"/>
    </xf>
    <xf numFmtId="0" fontId="62" fillId="0" borderId="17" xfId="4" applyFont="1" applyBorder="1" applyAlignment="1">
      <alignment horizontal="center" vertical="center" wrapText="1"/>
    </xf>
    <xf numFmtId="0" fontId="2" fillId="0" borderId="167" xfId="4" applyBorder="1" applyAlignment="1">
      <alignment horizontal="center" vertical="center" wrapText="1"/>
    </xf>
    <xf numFmtId="0" fontId="2" fillId="0" borderId="100" xfId="4" applyBorder="1" applyAlignment="1">
      <alignment horizontal="center" vertical="center"/>
    </xf>
    <xf numFmtId="49" fontId="22" fillId="4" borderId="101" xfId="4" applyNumberFormat="1" applyFont="1" applyFill="1" applyBorder="1" applyAlignment="1" applyProtection="1">
      <alignment vertical="center" shrinkToFit="1"/>
      <protection locked="0"/>
    </xf>
    <xf numFmtId="49" fontId="22" fillId="4" borderId="168" xfId="4" applyNumberFormat="1" applyFont="1" applyFill="1" applyBorder="1" applyAlignment="1" applyProtection="1">
      <alignment vertical="center" shrinkToFit="1"/>
      <protection locked="0"/>
    </xf>
    <xf numFmtId="49" fontId="22" fillId="4" borderId="100" xfId="4" applyNumberFormat="1" applyFont="1" applyFill="1" applyBorder="1" applyAlignment="1" applyProtection="1">
      <alignment vertical="center" shrinkToFit="1"/>
      <protection locked="0"/>
    </xf>
    <xf numFmtId="0" fontId="62" fillId="0" borderId="101" xfId="4" applyFont="1" applyBorder="1" applyAlignment="1" applyProtection="1">
      <alignment vertical="center" wrapText="1"/>
    </xf>
    <xf numFmtId="0" fontId="62" fillId="0" borderId="168" xfId="4" applyFont="1" applyBorder="1" applyAlignment="1" applyProtection="1">
      <alignment vertical="center" wrapText="1"/>
    </xf>
    <xf numFmtId="0" fontId="62" fillId="0" borderId="169" xfId="4" applyFont="1" applyBorder="1" applyAlignment="1" applyProtection="1">
      <alignment vertical="center" wrapText="1"/>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0" fontId="2" fillId="0" borderId="120" xfId="4" applyBorder="1" applyAlignment="1">
      <alignment horizontal="center" vertical="center" wrapText="1"/>
    </xf>
    <xf numFmtId="0" fontId="2" fillId="0" borderId="6" xfId="4" applyBorder="1" applyAlignment="1">
      <alignment horizontal="center" vertical="center"/>
    </xf>
    <xf numFmtId="0" fontId="2" fillId="0" borderId="161" xfId="4" applyBorder="1" applyAlignment="1">
      <alignment horizontal="center" vertical="center"/>
    </xf>
    <xf numFmtId="0" fontId="2" fillId="0" borderId="162" xfId="4" applyBorder="1" applyAlignment="1">
      <alignment horizontal="center" vertical="center"/>
    </xf>
    <xf numFmtId="0" fontId="25" fillId="0" borderId="162" xfId="4" applyFont="1" applyBorder="1" applyAlignment="1">
      <alignment horizontal="center" vertical="center"/>
    </xf>
    <xf numFmtId="0" fontId="25" fillId="0" borderId="17" xfId="4" applyFont="1" applyBorder="1" applyAlignment="1">
      <alignment horizontal="center" vertical="center"/>
    </xf>
    <xf numFmtId="0" fontId="2" fillId="0" borderId="162" xfId="4" applyBorder="1" applyAlignment="1">
      <alignment horizontal="center" vertical="center" wrapTex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5" fillId="0" borderId="91" xfId="4" applyFont="1" applyFill="1" applyBorder="1" applyAlignment="1">
      <alignment horizontal="center" vertical="center" shrinkToFit="1"/>
    </xf>
    <xf numFmtId="0" fontId="25" fillId="0" borderId="33" xfId="4" applyFont="1" applyFill="1" applyBorder="1" applyAlignment="1">
      <alignment horizontal="center" vertical="center" shrinkToFit="1"/>
    </xf>
    <xf numFmtId="49" fontId="62" fillId="0" borderId="4" xfId="4" applyNumberFormat="1" applyFont="1" applyFill="1" applyBorder="1" applyAlignment="1">
      <alignment horizontal="center" vertical="center" wrapText="1" shrinkToFit="1"/>
    </xf>
    <xf numFmtId="49" fontId="62" fillId="0" borderId="16" xfId="4" applyNumberFormat="1" applyFont="1" applyFill="1" applyBorder="1" applyAlignment="1">
      <alignment horizontal="center" vertical="center" wrapText="1" shrinkToFit="1"/>
    </xf>
    <xf numFmtId="49" fontId="62" fillId="0" borderId="17" xfId="4" applyNumberFormat="1" applyFont="1" applyFill="1" applyBorder="1" applyAlignment="1">
      <alignment horizontal="center" vertical="center" wrapText="1" shrinkToFit="1"/>
    </xf>
    <xf numFmtId="0" fontId="22" fillId="4" borderId="90" xfId="4" applyFont="1" applyFill="1" applyBorder="1" applyAlignment="1" applyProtection="1">
      <alignment vertical="center"/>
      <protection locked="0"/>
    </xf>
    <xf numFmtId="0" fontId="22" fillId="4" borderId="40" xfId="4" applyFont="1" applyFill="1" applyBorder="1" applyAlignment="1" applyProtection="1">
      <alignment vertical="center"/>
      <protection locked="0"/>
    </xf>
    <xf numFmtId="0" fontId="22" fillId="4" borderId="116" xfId="4" applyFont="1" applyFill="1" applyBorder="1" applyAlignment="1" applyProtection="1">
      <alignment vertical="center"/>
      <protection locked="0"/>
    </xf>
    <xf numFmtId="0" fontId="22" fillId="4" borderId="3" xfId="4" applyFont="1" applyFill="1" applyBorder="1" applyAlignment="1" applyProtection="1">
      <alignment vertical="center"/>
      <protection locked="0"/>
    </xf>
    <xf numFmtId="0" fontId="22" fillId="4" borderId="18" xfId="4" applyFont="1" applyFill="1" applyBorder="1" applyAlignment="1" applyProtection="1">
      <alignment vertical="center"/>
      <protection locked="0"/>
    </xf>
    <xf numFmtId="0" fontId="22" fillId="4" borderId="160" xfId="4" applyFont="1" applyFill="1" applyBorder="1" applyAlignment="1" applyProtection="1">
      <alignment vertical="center"/>
      <protection locked="0"/>
    </xf>
    <xf numFmtId="0" fontId="77" fillId="10" borderId="0" xfId="4" applyFont="1" applyFill="1" applyAlignment="1">
      <alignment vertical="top" wrapText="1"/>
    </xf>
    <xf numFmtId="0" fontId="2" fillId="0" borderId="64" xfId="4" applyBorder="1" applyAlignment="1">
      <alignment horizontal="center" vertical="center" shrinkToFit="1"/>
    </xf>
    <xf numFmtId="0" fontId="2" fillId="0" borderId="29" xfId="4" applyBorder="1" applyAlignment="1">
      <alignment horizontal="center" vertical="center" shrinkToFit="1"/>
    </xf>
    <xf numFmtId="0" fontId="2" fillId="0" borderId="160" xfId="4" applyBorder="1" applyAlignment="1">
      <alignment horizontal="center" vertical="center"/>
    </xf>
    <xf numFmtId="0" fontId="2" fillId="0" borderId="64" xfId="4" applyFill="1" applyBorder="1" applyAlignment="1" applyProtection="1">
      <alignment horizontal="center" vertical="center" shrinkToFit="1"/>
    </xf>
    <xf numFmtId="0" fontId="2" fillId="0" borderId="29" xfId="4" applyFill="1" applyBorder="1" applyAlignment="1" applyProtection="1">
      <alignment horizontal="center" vertical="center" shrinkToFit="1"/>
    </xf>
    <xf numFmtId="49" fontId="16" fillId="0" borderId="64" xfId="4" applyNumberFormat="1" applyFont="1" applyFill="1" applyBorder="1" applyAlignment="1" applyProtection="1">
      <alignment horizontal="center"/>
    </xf>
    <xf numFmtId="49" fontId="33" fillId="0" borderId="77" xfId="0" applyNumberFormat="1" applyFont="1" applyBorder="1" applyAlignment="1">
      <alignment vertical="center"/>
    </xf>
    <xf numFmtId="0" fontId="33" fillId="0" borderId="81" xfId="0" applyNumberFormat="1" applyFont="1" applyBorder="1" applyAlignment="1">
      <alignment vertical="center"/>
    </xf>
    <xf numFmtId="0" fontId="33" fillId="0" borderId="80" xfId="0" applyNumberFormat="1" applyFont="1" applyBorder="1" applyAlignment="1">
      <alignment vertical="center"/>
    </xf>
    <xf numFmtId="1" fontId="16" fillId="0" borderId="28" xfId="4" applyNumberFormat="1" applyFont="1" applyFill="1" applyBorder="1" applyAlignment="1" applyProtection="1">
      <alignment horizontal="center" vertical="center"/>
    </xf>
    <xf numFmtId="1" fontId="16" fillId="0" borderId="76" xfId="4" applyNumberFormat="1" applyFont="1" applyFill="1" applyBorder="1" applyAlignment="1" applyProtection="1">
      <alignment horizontal="center" vertical="center"/>
    </xf>
    <xf numFmtId="1" fontId="14" fillId="0" borderId="28" xfId="4" applyNumberFormat="1" applyFont="1" applyFill="1" applyBorder="1" applyAlignment="1" applyProtection="1">
      <alignment horizontal="center" vertical="center" shrinkToFit="1"/>
    </xf>
    <xf numFmtId="1" fontId="14" fillId="0" borderId="76" xfId="4" applyNumberFormat="1" applyFont="1" applyFill="1" applyBorder="1" applyAlignment="1" applyProtection="1">
      <alignment horizontal="center" vertical="center" shrinkToFit="1"/>
    </xf>
    <xf numFmtId="1" fontId="16" fillId="0" borderId="63" xfId="4" applyNumberFormat="1" applyFont="1" applyFill="1" applyBorder="1" applyAlignment="1" applyProtection="1">
      <alignment horizontal="center" vertical="center" textRotation="255"/>
    </xf>
    <xf numFmtId="0" fontId="15" fillId="0" borderId="35" xfId="4" applyFont="1" applyFill="1" applyBorder="1" applyAlignment="1">
      <alignment vertical="center" textRotation="255"/>
    </xf>
    <xf numFmtId="1" fontId="16" fillId="0" borderId="64" xfId="4" applyNumberFormat="1" applyFont="1" applyFill="1" applyBorder="1" applyAlignment="1" applyProtection="1">
      <alignment horizontal="center" vertical="center" shrinkToFit="1"/>
    </xf>
    <xf numFmtId="1" fontId="16" fillId="0" borderId="76" xfId="4" applyNumberFormat="1" applyFont="1" applyFill="1" applyBorder="1" applyAlignment="1" applyProtection="1">
      <alignment horizontal="center" vertical="center" shrinkToFit="1"/>
    </xf>
    <xf numFmtId="0" fontId="2" fillId="0" borderId="64" xfId="4" applyFill="1" applyBorder="1" applyAlignment="1">
      <alignment horizontal="center" vertical="center" shrinkToFit="1"/>
    </xf>
    <xf numFmtId="0" fontId="2" fillId="0" borderId="29" xfId="4" applyFill="1" applyBorder="1" applyAlignment="1">
      <alignment horizontal="center" vertical="center" shrinkToFit="1"/>
    </xf>
    <xf numFmtId="49" fontId="16" fillId="0" borderId="64" xfId="4" applyNumberFormat="1" applyFont="1" applyBorder="1" applyAlignment="1" applyProtection="1">
      <alignment horizontal="center"/>
    </xf>
    <xf numFmtId="49" fontId="16" fillId="0" borderId="29" xfId="4" applyNumberFormat="1" applyFont="1" applyBorder="1" applyAlignment="1" applyProtection="1">
      <alignment horizontal="center"/>
    </xf>
    <xf numFmtId="0" fontId="15" fillId="0" borderId="77" xfId="4" applyFont="1" applyBorder="1" applyAlignment="1" applyProtection="1">
      <alignment horizontal="center" vertical="center"/>
    </xf>
    <xf numFmtId="0" fontId="15" fillId="0" borderId="80" xfId="4" applyFont="1" applyBorder="1" applyAlignment="1" applyProtection="1">
      <alignment horizontal="center" vertical="center"/>
    </xf>
    <xf numFmtId="49" fontId="33" fillId="0" borderId="77" xfId="0" applyNumberFormat="1" applyFont="1" applyBorder="1" applyAlignment="1" applyProtection="1">
      <alignment horizontal="left" vertical="center"/>
    </xf>
    <xf numFmtId="0" fontId="33" fillId="0" borderId="81" xfId="0" applyNumberFormat="1" applyFont="1" applyBorder="1" applyAlignment="1" applyProtection="1">
      <alignment horizontal="left" vertical="center"/>
    </xf>
    <xf numFmtId="0" fontId="33" fillId="0" borderId="80" xfId="0" applyNumberFormat="1" applyFont="1" applyBorder="1" applyAlignment="1" applyProtection="1">
      <alignment horizontal="left" vertical="center"/>
    </xf>
    <xf numFmtId="1" fontId="16" fillId="0" borderId="28" xfId="4" applyNumberFormat="1" applyFont="1" applyBorder="1" applyAlignment="1" applyProtection="1">
      <alignment horizontal="center" vertical="center"/>
    </xf>
    <xf numFmtId="1" fontId="16" fillId="0" borderId="76" xfId="4" applyNumberFormat="1" applyFont="1" applyBorder="1" applyAlignment="1" applyProtection="1">
      <alignment horizontal="center" vertical="center"/>
    </xf>
    <xf numFmtId="1" fontId="16" fillId="0" borderId="63" xfId="4" applyNumberFormat="1" applyFont="1" applyBorder="1" applyAlignment="1" applyProtection="1">
      <alignment horizontal="center" vertical="center" textRotation="255"/>
    </xf>
    <xf numFmtId="0" fontId="15" fillId="0" borderId="35" xfId="4" applyFont="1" applyBorder="1" applyAlignment="1" applyProtection="1">
      <alignment vertical="center" textRotation="255"/>
    </xf>
    <xf numFmtId="0" fontId="2" fillId="0" borderId="64" xfId="4" applyBorder="1" applyAlignment="1" applyProtection="1">
      <alignment horizontal="center" vertical="center" shrinkToFit="1"/>
    </xf>
    <xf numFmtId="0" fontId="2" fillId="0" borderId="29" xfId="4" applyBorder="1" applyAlignment="1" applyProtection="1">
      <alignment horizontal="center" vertical="center" shrinkToFit="1"/>
    </xf>
    <xf numFmtId="0" fontId="16" fillId="0" borderId="64" xfId="4" applyNumberFormat="1" applyFont="1" applyBorder="1" applyAlignment="1" applyProtection="1">
      <alignment horizontal="center"/>
    </xf>
    <xf numFmtId="0" fontId="16" fillId="0" borderId="29" xfId="4" applyNumberFormat="1" applyFont="1" applyBorder="1" applyAlignment="1" applyProtection="1">
      <alignment horizontal="center"/>
    </xf>
    <xf numFmtId="0" fontId="15" fillId="0" borderId="81" xfId="4" applyFont="1" applyBorder="1" applyAlignment="1" applyProtection="1">
      <alignment horizontal="center" vertical="center"/>
    </xf>
    <xf numFmtId="0" fontId="0" fillId="0" borderId="0" xfId="0" applyAlignment="1">
      <alignment vertical="top" wrapText="1" shrinkToFit="1"/>
    </xf>
    <xf numFmtId="1" fontId="71" fillId="0" borderId="0" xfId="4" applyNumberFormat="1" applyFont="1" applyAlignment="1">
      <alignment horizontal="center" vertical="center"/>
    </xf>
    <xf numFmtId="49" fontId="16" fillId="0" borderId="202" xfId="4" applyNumberFormat="1" applyFont="1" applyBorder="1" applyAlignment="1">
      <alignment horizontal="center"/>
    </xf>
    <xf numFmtId="49" fontId="16" fillId="0" borderId="64" xfId="4" applyNumberFormat="1" applyFont="1" applyBorder="1" applyAlignment="1">
      <alignment horizontal="center"/>
    </xf>
    <xf numFmtId="49" fontId="16" fillId="0" borderId="29" xfId="4" applyNumberFormat="1" applyFont="1" applyBorder="1" applyAlignment="1">
      <alignment horizontal="center"/>
    </xf>
    <xf numFmtId="0" fontId="32" fillId="0" borderId="0" xfId="0" applyFont="1" applyAlignment="1">
      <alignment vertical="top" wrapText="1"/>
    </xf>
    <xf numFmtId="0" fontId="0" fillId="0" borderId="104" xfId="0" applyBorder="1" applyAlignment="1">
      <alignment horizontal="center" vertical="center"/>
    </xf>
    <xf numFmtId="0" fontId="0" fillId="0" borderId="105" xfId="0" applyBorder="1" applyAlignment="1">
      <alignment horizontal="center" vertical="center"/>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9900"/>
      <color rgb="FFFFFF99"/>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86"/>
  <sheetViews>
    <sheetView showZeros="0" workbookViewId="0">
      <selection activeCell="B2" sqref="B2:J2"/>
    </sheetView>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107" t="s">
        <v>387</v>
      </c>
    </row>
    <row r="2" spans="1:27" ht="24.75" thickBot="1" x14ac:dyDescent="0.2">
      <c r="A2" s="108"/>
      <c r="B2" s="833" t="s">
        <v>679</v>
      </c>
      <c r="C2" s="834"/>
      <c r="D2" s="834"/>
      <c r="E2" s="834"/>
      <c r="F2" s="834"/>
      <c r="G2" s="834"/>
      <c r="H2" s="834"/>
      <c r="I2" s="834"/>
      <c r="J2" s="834"/>
      <c r="K2" s="835" t="s">
        <v>199</v>
      </c>
      <c r="L2" s="835"/>
      <c r="M2" s="835"/>
      <c r="N2" s="835"/>
      <c r="O2" s="835"/>
      <c r="P2" s="835"/>
      <c r="Q2" s="835"/>
      <c r="R2" s="835"/>
      <c r="S2" s="835"/>
      <c r="T2" s="835"/>
      <c r="U2" s="835"/>
      <c r="V2" s="835"/>
      <c r="W2" s="835"/>
      <c r="X2" s="835"/>
      <c r="Y2" s="835"/>
      <c r="Z2" s="836"/>
      <c r="AA2" s="136"/>
    </row>
    <row r="3" spans="1:27" s="484" customFormat="1" ht="5.25" customHeight="1" thickBot="1" x14ac:dyDescent="0.3">
      <c r="A3" s="2"/>
      <c r="B3" s="479"/>
      <c r="C3" s="479"/>
      <c r="D3" s="480"/>
      <c r="E3" s="480"/>
      <c r="F3" s="480"/>
      <c r="G3" s="480"/>
      <c r="H3" s="481"/>
      <c r="I3" s="481"/>
      <c r="J3" s="482"/>
      <c r="K3" s="482"/>
      <c r="L3" s="482"/>
      <c r="M3" s="482"/>
      <c r="N3" s="482"/>
      <c r="O3" s="482"/>
      <c r="P3" s="481"/>
      <c r="Q3" s="482"/>
      <c r="R3" s="482"/>
      <c r="S3" s="482"/>
      <c r="T3" s="482"/>
      <c r="U3" s="483"/>
    </row>
    <row r="4" spans="1:27" s="101" customFormat="1" ht="14.25" thickTop="1" x14ac:dyDescent="0.15">
      <c r="A4" s="2"/>
      <c r="B4" s="127"/>
      <c r="C4" s="134" t="s">
        <v>295</v>
      </c>
      <c r="D4" s="128"/>
      <c r="E4" s="128"/>
      <c r="F4" s="128"/>
      <c r="G4" s="128"/>
      <c r="H4" s="128"/>
      <c r="I4" s="128"/>
      <c r="J4" s="128"/>
      <c r="K4" s="128"/>
      <c r="L4" s="128"/>
      <c r="M4" s="128"/>
      <c r="N4" s="128"/>
      <c r="O4" s="128"/>
      <c r="P4" s="128"/>
      <c r="Q4" s="128"/>
      <c r="R4" s="128"/>
      <c r="S4" s="128"/>
      <c r="T4" s="128"/>
      <c r="U4" s="128"/>
      <c r="V4" s="128"/>
      <c r="W4" s="128"/>
      <c r="X4" s="128"/>
      <c r="Y4" s="128"/>
      <c r="Z4" s="128"/>
      <c r="AA4" s="129"/>
    </row>
    <row r="5" spans="1:27" s="101" customFormat="1" x14ac:dyDescent="0.15">
      <c r="A5" s="2"/>
      <c r="B5" s="130"/>
      <c r="C5" s="837" t="s">
        <v>297</v>
      </c>
      <c r="D5" s="837"/>
      <c r="E5" s="837"/>
      <c r="F5" s="837"/>
      <c r="G5" s="837"/>
      <c r="H5" s="837"/>
      <c r="I5" s="837"/>
      <c r="J5" s="837"/>
      <c r="K5" s="837"/>
      <c r="L5" s="837"/>
      <c r="M5" s="837"/>
      <c r="N5" s="837"/>
      <c r="O5" s="837"/>
      <c r="P5" s="837"/>
      <c r="Q5" s="837"/>
      <c r="R5" s="837"/>
      <c r="S5" s="837"/>
      <c r="T5" s="837"/>
      <c r="U5" s="837"/>
      <c r="V5" s="837"/>
      <c r="W5" s="837"/>
      <c r="X5" s="837"/>
      <c r="Y5" s="837"/>
      <c r="Z5" s="837"/>
      <c r="AA5" s="838"/>
    </row>
    <row r="6" spans="1:27" s="101" customFormat="1" ht="14.25" thickBot="1" x14ac:dyDescent="0.2">
      <c r="A6" s="2"/>
      <c r="B6" s="131"/>
      <c r="C6" s="135" t="s">
        <v>294</v>
      </c>
      <c r="D6" s="132"/>
      <c r="E6" s="132"/>
      <c r="F6" s="132"/>
      <c r="G6" s="132"/>
      <c r="H6" s="132"/>
      <c r="I6" s="132"/>
      <c r="J6" s="132"/>
      <c r="K6" s="132"/>
      <c r="L6" s="132"/>
      <c r="M6" s="132"/>
      <c r="N6" s="132"/>
      <c r="O6" s="132"/>
      <c r="P6" s="132"/>
      <c r="Q6" s="132"/>
      <c r="R6" s="132"/>
      <c r="S6" s="132"/>
      <c r="T6" s="132"/>
      <c r="U6" s="132"/>
      <c r="V6" s="132"/>
      <c r="W6" s="132"/>
      <c r="X6" s="132"/>
      <c r="Y6" s="132"/>
      <c r="Z6" s="132"/>
      <c r="AA6" s="133"/>
    </row>
    <row r="7" spans="1:27" s="101" customFormat="1" ht="8.25" customHeight="1" thickTop="1" x14ac:dyDescent="0.15">
      <c r="A7" s="2"/>
      <c r="B7" s="485"/>
      <c r="C7" s="486"/>
      <c r="D7" s="485"/>
      <c r="E7" s="485"/>
      <c r="F7" s="485"/>
      <c r="G7" s="485"/>
      <c r="H7" s="485"/>
      <c r="I7" s="485"/>
      <c r="J7" s="485"/>
      <c r="K7" s="485"/>
      <c r="L7" s="485"/>
      <c r="M7" s="485"/>
      <c r="N7" s="485"/>
      <c r="O7" s="485"/>
      <c r="P7" s="485"/>
      <c r="Q7" s="485"/>
      <c r="R7" s="485"/>
      <c r="S7" s="485"/>
      <c r="T7" s="485"/>
      <c r="U7" s="485"/>
      <c r="V7" s="485"/>
      <c r="W7" s="485"/>
      <c r="X7" s="485"/>
      <c r="Y7" s="485"/>
      <c r="Z7" s="485"/>
      <c r="AA7" s="485"/>
    </row>
    <row r="8" spans="1:27" ht="13.5" customHeight="1" x14ac:dyDescent="0.15">
      <c r="A8" s="1" t="s">
        <v>388</v>
      </c>
      <c r="B8" s="282" t="s">
        <v>200</v>
      </c>
      <c r="C8" s="106"/>
      <c r="D8" s="487"/>
      <c r="E8" s="487"/>
      <c r="F8" s="487"/>
      <c r="G8" s="487"/>
      <c r="H8" s="488"/>
      <c r="I8" s="488"/>
      <c r="J8" s="489"/>
      <c r="K8" s="489"/>
      <c r="L8" s="489"/>
      <c r="M8" s="489"/>
      <c r="N8" s="489"/>
      <c r="O8" s="489"/>
      <c r="P8" s="488"/>
      <c r="Q8" s="489"/>
      <c r="R8" s="489"/>
      <c r="S8" s="489"/>
      <c r="T8" s="489"/>
      <c r="U8" s="490"/>
    </row>
    <row r="9" spans="1:27" ht="5.25" customHeight="1" x14ac:dyDescent="0.15">
      <c r="A9" s="13"/>
      <c r="B9" s="13"/>
      <c r="C9" s="13"/>
      <c r="D9" s="487"/>
      <c r="E9" s="487"/>
      <c r="F9" s="487"/>
      <c r="G9" s="487"/>
      <c r="H9" s="488"/>
      <c r="I9" s="488"/>
      <c r="J9" s="489"/>
      <c r="K9" s="489"/>
      <c r="L9" s="489"/>
      <c r="M9" s="489"/>
      <c r="N9" s="489"/>
      <c r="O9" s="489"/>
      <c r="P9" s="488"/>
      <c r="Q9" s="489"/>
      <c r="R9" s="489"/>
      <c r="S9" s="489"/>
      <c r="T9" s="489"/>
      <c r="U9" s="490"/>
    </row>
    <row r="10" spans="1:27" ht="13.5" customHeight="1" x14ac:dyDescent="0.15">
      <c r="A10" s="13"/>
      <c r="B10" s="1" t="s">
        <v>389</v>
      </c>
      <c r="C10" s="261" t="s">
        <v>680</v>
      </c>
      <c r="D10" s="112"/>
      <c r="E10" s="261"/>
      <c r="F10" s="261"/>
      <c r="G10" s="261"/>
      <c r="H10" s="491"/>
      <c r="I10" s="491"/>
      <c r="J10" s="492"/>
      <c r="K10" s="492"/>
      <c r="L10" s="492"/>
      <c r="M10" s="492"/>
      <c r="N10" s="492"/>
      <c r="O10" s="492"/>
      <c r="P10" s="491"/>
      <c r="Q10" s="492"/>
      <c r="R10" s="492"/>
      <c r="S10" s="492"/>
      <c r="T10" s="492"/>
      <c r="U10" s="493"/>
      <c r="V10" s="112"/>
      <c r="W10" s="112"/>
      <c r="X10" s="112"/>
      <c r="Y10" s="112"/>
      <c r="Z10" s="112"/>
      <c r="AA10" s="112"/>
    </row>
    <row r="11" spans="1:27" ht="13.5" customHeight="1" x14ac:dyDescent="0.15">
      <c r="A11" s="13"/>
      <c r="B11" s="1" t="s">
        <v>390</v>
      </c>
      <c r="C11" s="114" t="s">
        <v>391</v>
      </c>
      <c r="D11" s="261" t="s">
        <v>782</v>
      </c>
      <c r="E11" s="261"/>
      <c r="F11" s="261"/>
      <c r="G11" s="261"/>
      <c r="H11" s="491"/>
      <c r="I11" s="491"/>
      <c r="J11" s="492"/>
      <c r="K11" s="492"/>
      <c r="L11" s="492"/>
      <c r="M11" s="492"/>
      <c r="N11" s="492"/>
      <c r="O11" s="492"/>
      <c r="P11" s="491"/>
      <c r="Q11" s="492"/>
      <c r="R11" s="492"/>
      <c r="S11" s="492"/>
      <c r="T11" s="492"/>
      <c r="U11" s="493"/>
      <c r="V11" s="112"/>
      <c r="W11" s="112"/>
      <c r="X11" s="112"/>
      <c r="Y11" s="112"/>
      <c r="Z11" s="112"/>
      <c r="AA11" s="112"/>
    </row>
    <row r="12" spans="1:27" ht="13.5" customHeight="1" x14ac:dyDescent="0.15">
      <c r="A12" s="13"/>
      <c r="B12" s="1"/>
      <c r="C12" s="114"/>
      <c r="D12" s="732" t="s">
        <v>681</v>
      </c>
      <c r="E12" s="732"/>
      <c r="F12" s="732"/>
      <c r="G12" s="732"/>
      <c r="H12" s="732"/>
      <c r="I12" s="732"/>
      <c r="J12" s="732"/>
      <c r="K12" s="732"/>
      <c r="L12" s="732"/>
      <c r="M12" s="732"/>
      <c r="N12" s="732"/>
      <c r="O12" s="732"/>
      <c r="P12" s="732"/>
      <c r="Q12" s="732"/>
      <c r="R12" s="732"/>
      <c r="S12" s="732"/>
      <c r="T12" s="732"/>
      <c r="U12" s="732"/>
      <c r="V12" s="732"/>
      <c r="W12" s="732"/>
      <c r="X12" s="732"/>
      <c r="Y12" s="732"/>
      <c r="Z12" s="732"/>
      <c r="AA12" s="732"/>
    </row>
    <row r="13" spans="1:27" ht="13.5" customHeight="1" x14ac:dyDescent="0.15">
      <c r="A13" s="13"/>
      <c r="B13" s="1"/>
      <c r="C13" s="114"/>
      <c r="D13" s="732"/>
      <c r="E13" s="732"/>
      <c r="F13" s="732"/>
      <c r="G13" s="732"/>
      <c r="H13" s="732"/>
      <c r="I13" s="732"/>
      <c r="J13" s="732"/>
      <c r="K13" s="732"/>
      <c r="L13" s="732"/>
      <c r="M13" s="732"/>
      <c r="N13" s="732"/>
      <c r="O13" s="732"/>
      <c r="P13" s="732"/>
      <c r="Q13" s="732"/>
      <c r="R13" s="732"/>
      <c r="S13" s="732"/>
      <c r="T13" s="732"/>
      <c r="U13" s="732"/>
      <c r="V13" s="732"/>
      <c r="W13" s="732"/>
      <c r="X13" s="732"/>
      <c r="Y13" s="732"/>
      <c r="Z13" s="732"/>
      <c r="AA13" s="732"/>
    </row>
    <row r="14" spans="1:27" ht="13.5" customHeight="1" x14ac:dyDescent="0.15">
      <c r="A14" s="13"/>
      <c r="B14" s="1"/>
      <c r="C14" s="114"/>
      <c r="D14" s="732"/>
      <c r="E14" s="732"/>
      <c r="F14" s="732"/>
      <c r="G14" s="732"/>
      <c r="H14" s="732"/>
      <c r="I14" s="732"/>
      <c r="J14" s="732"/>
      <c r="K14" s="732"/>
      <c r="L14" s="732"/>
      <c r="M14" s="732"/>
      <c r="N14" s="732"/>
      <c r="O14" s="732"/>
      <c r="P14" s="732"/>
      <c r="Q14" s="732"/>
      <c r="R14" s="732"/>
      <c r="S14" s="732"/>
      <c r="T14" s="732"/>
      <c r="U14" s="732"/>
      <c r="V14" s="732"/>
      <c r="W14" s="732"/>
      <c r="X14" s="732"/>
      <c r="Y14" s="732"/>
      <c r="Z14" s="732"/>
      <c r="AA14" s="732"/>
    </row>
    <row r="15" spans="1:27" ht="13.5" customHeight="1" x14ac:dyDescent="0.15">
      <c r="A15" s="13"/>
      <c r="B15" s="1"/>
      <c r="C15" s="114"/>
      <c r="D15" s="732"/>
      <c r="E15" s="732"/>
      <c r="F15" s="732"/>
      <c r="G15" s="732"/>
      <c r="H15" s="732"/>
      <c r="I15" s="732"/>
      <c r="J15" s="732"/>
      <c r="K15" s="732"/>
      <c r="L15" s="732"/>
      <c r="M15" s="732"/>
      <c r="N15" s="732"/>
      <c r="O15" s="732"/>
      <c r="P15" s="732"/>
      <c r="Q15" s="732"/>
      <c r="R15" s="732"/>
      <c r="S15" s="732"/>
      <c r="T15" s="732"/>
      <c r="U15" s="732"/>
      <c r="V15" s="732"/>
      <c r="W15" s="732"/>
      <c r="X15" s="732"/>
      <c r="Y15" s="732"/>
      <c r="Z15" s="732"/>
      <c r="AA15" s="732"/>
    </row>
    <row r="16" spans="1:27" ht="13.5" customHeight="1" x14ac:dyDescent="0.15">
      <c r="A16" s="13"/>
      <c r="B16" s="1"/>
      <c r="C16" s="114"/>
      <c r="D16" s="732"/>
      <c r="E16" s="732"/>
      <c r="F16" s="732"/>
      <c r="G16" s="732"/>
      <c r="H16" s="732"/>
      <c r="I16" s="732"/>
      <c r="J16" s="732"/>
      <c r="K16" s="732"/>
      <c r="L16" s="732"/>
      <c r="M16" s="732"/>
      <c r="N16" s="732"/>
      <c r="O16" s="732"/>
      <c r="P16" s="732"/>
      <c r="Q16" s="732"/>
      <c r="R16" s="732"/>
      <c r="S16" s="732"/>
      <c r="T16" s="732"/>
      <c r="U16" s="732"/>
      <c r="V16" s="732"/>
      <c r="W16" s="732"/>
      <c r="X16" s="732"/>
      <c r="Y16" s="732"/>
      <c r="Z16" s="732"/>
      <c r="AA16" s="732"/>
    </row>
    <row r="17" spans="1:27" ht="13.5" customHeight="1" x14ac:dyDescent="0.15">
      <c r="A17" s="13"/>
      <c r="B17" s="1"/>
      <c r="C17" s="114"/>
      <c r="D17" s="732"/>
      <c r="E17" s="732"/>
      <c r="F17" s="732"/>
      <c r="G17" s="732"/>
      <c r="H17" s="732"/>
      <c r="I17" s="732"/>
      <c r="J17" s="732"/>
      <c r="K17" s="732"/>
      <c r="L17" s="732"/>
      <c r="M17" s="732"/>
      <c r="N17" s="732"/>
      <c r="O17" s="732"/>
      <c r="P17" s="732"/>
      <c r="Q17" s="732"/>
      <c r="R17" s="732"/>
      <c r="S17" s="732"/>
      <c r="T17" s="732"/>
      <c r="U17" s="732"/>
      <c r="V17" s="732"/>
      <c r="W17" s="732"/>
      <c r="X17" s="732"/>
      <c r="Y17" s="732"/>
      <c r="Z17" s="732"/>
      <c r="AA17" s="732"/>
    </row>
    <row r="18" spans="1:27" ht="13.5" customHeight="1" x14ac:dyDescent="0.15">
      <c r="A18" s="13"/>
      <c r="B18" s="1"/>
      <c r="C18" s="114"/>
      <c r="D18" s="732"/>
      <c r="E18" s="732"/>
      <c r="F18" s="732"/>
      <c r="G18" s="732"/>
      <c r="H18" s="732"/>
      <c r="I18" s="732"/>
      <c r="J18" s="732"/>
      <c r="K18" s="732"/>
      <c r="L18" s="732"/>
      <c r="M18" s="732"/>
      <c r="N18" s="732"/>
      <c r="O18" s="732"/>
      <c r="P18" s="732"/>
      <c r="Q18" s="732"/>
      <c r="R18" s="732"/>
      <c r="S18" s="732"/>
      <c r="T18" s="732"/>
      <c r="U18" s="732"/>
      <c r="V18" s="732"/>
      <c r="W18" s="732"/>
      <c r="X18" s="732"/>
      <c r="Y18" s="732"/>
      <c r="Z18" s="732"/>
      <c r="AA18" s="732"/>
    </row>
    <row r="19" spans="1:27" ht="13.5" customHeight="1" thickBot="1" x14ac:dyDescent="0.2">
      <c r="A19" s="13"/>
      <c r="B19" s="1"/>
      <c r="C19" s="114"/>
      <c r="D19" s="732"/>
      <c r="E19" s="732"/>
      <c r="F19" s="732"/>
      <c r="G19" s="732"/>
      <c r="H19" s="732"/>
      <c r="I19" s="732"/>
      <c r="J19" s="732"/>
      <c r="K19" s="732"/>
      <c r="L19" s="732"/>
      <c r="M19" s="732"/>
      <c r="N19" s="732"/>
      <c r="O19" s="732"/>
      <c r="P19" s="732"/>
      <c r="Q19" s="732"/>
      <c r="R19" s="732"/>
      <c r="S19" s="732"/>
      <c r="T19" s="732"/>
      <c r="U19" s="732"/>
      <c r="V19" s="732"/>
      <c r="W19" s="732"/>
      <c r="X19" s="732"/>
      <c r="Y19" s="732"/>
      <c r="Z19" s="732"/>
      <c r="AA19" s="732"/>
    </row>
    <row r="20" spans="1:27" ht="27" customHeight="1" thickBot="1" x14ac:dyDescent="0.2">
      <c r="A20" s="13"/>
      <c r="B20" s="13"/>
      <c r="C20" s="13"/>
      <c r="D20" s="839" t="s">
        <v>392</v>
      </c>
      <c r="E20" s="840"/>
      <c r="F20" s="841"/>
      <c r="G20" s="494"/>
      <c r="H20" s="110" t="s">
        <v>393</v>
      </c>
      <c r="I20" s="495"/>
      <c r="J20" s="495"/>
      <c r="K20" s="495"/>
      <c r="L20" s="495"/>
      <c r="M20" s="495"/>
      <c r="N20" s="495"/>
      <c r="O20" s="496"/>
      <c r="P20" s="495"/>
      <c r="Q20" s="495"/>
      <c r="R20" s="495"/>
      <c r="S20" s="495"/>
      <c r="T20" s="497"/>
      <c r="U20" s="105"/>
    </row>
    <row r="21" spans="1:27" ht="13.5" customHeight="1" x14ac:dyDescent="0.15">
      <c r="A21" s="13"/>
      <c r="B21" s="13"/>
      <c r="C21" s="13" t="s">
        <v>394</v>
      </c>
      <c r="D21" s="757" t="s">
        <v>501</v>
      </c>
      <c r="E21" s="757"/>
      <c r="F21" s="757"/>
      <c r="G21" s="757"/>
      <c r="H21" s="757"/>
      <c r="I21" s="757"/>
      <c r="J21" s="757"/>
      <c r="K21" s="757"/>
      <c r="L21" s="757"/>
      <c r="M21" s="757"/>
      <c r="N21" s="757"/>
      <c r="O21" s="757"/>
      <c r="P21" s="757"/>
      <c r="Q21" s="757"/>
      <c r="R21" s="757"/>
      <c r="S21" s="757"/>
      <c r="T21" s="757"/>
      <c r="U21" s="757"/>
      <c r="V21" s="757"/>
      <c r="W21" s="757"/>
      <c r="X21" s="757"/>
      <c r="Y21" s="757"/>
      <c r="Z21" s="757"/>
      <c r="AA21" s="757"/>
    </row>
    <row r="22" spans="1:27" ht="13.5" customHeight="1" x14ac:dyDescent="0.15">
      <c r="A22" s="13"/>
      <c r="B22" s="13"/>
      <c r="C22" s="13"/>
      <c r="D22" s="757"/>
      <c r="E22" s="757"/>
      <c r="F22" s="757"/>
      <c r="G22" s="757"/>
      <c r="H22" s="757"/>
      <c r="I22" s="757"/>
      <c r="J22" s="757"/>
      <c r="K22" s="757"/>
      <c r="L22" s="757"/>
      <c r="M22" s="757"/>
      <c r="N22" s="757"/>
      <c r="O22" s="757"/>
      <c r="P22" s="757"/>
      <c r="Q22" s="757"/>
      <c r="R22" s="757"/>
      <c r="S22" s="757"/>
      <c r="T22" s="757"/>
      <c r="U22" s="757"/>
      <c r="V22" s="757"/>
      <c r="W22" s="757"/>
      <c r="X22" s="757"/>
      <c r="Y22" s="757"/>
      <c r="Z22" s="757"/>
      <c r="AA22" s="757"/>
    </row>
    <row r="23" spans="1:27" ht="13.5" customHeight="1" x14ac:dyDescent="0.15">
      <c r="A23" s="13"/>
      <c r="B23" s="13"/>
      <c r="C23" s="13"/>
      <c r="D23" s="757"/>
      <c r="E23" s="757"/>
      <c r="F23" s="757"/>
      <c r="G23" s="757"/>
      <c r="H23" s="757"/>
      <c r="I23" s="757"/>
      <c r="J23" s="757"/>
      <c r="K23" s="757"/>
      <c r="L23" s="757"/>
      <c r="M23" s="757"/>
      <c r="N23" s="757"/>
      <c r="O23" s="757"/>
      <c r="P23" s="757"/>
      <c r="Q23" s="757"/>
      <c r="R23" s="757"/>
      <c r="S23" s="757"/>
      <c r="T23" s="757"/>
      <c r="U23" s="757"/>
      <c r="V23" s="757"/>
      <c r="W23" s="757"/>
      <c r="X23" s="757"/>
      <c r="Y23" s="757"/>
      <c r="Z23" s="757"/>
      <c r="AA23" s="757"/>
    </row>
    <row r="24" spans="1:27" ht="13.5" customHeight="1" x14ac:dyDescent="0.15">
      <c r="A24" s="13"/>
      <c r="B24" s="13"/>
      <c r="C24" s="13"/>
      <c r="D24" s="498" t="s">
        <v>299</v>
      </c>
      <c r="E24" s="499"/>
      <c r="F24" s="499"/>
      <c r="G24" s="499"/>
      <c r="H24" s="499"/>
      <c r="I24" s="499"/>
      <c r="J24" s="499"/>
      <c r="K24" s="499"/>
      <c r="L24" s="499"/>
      <c r="M24" s="499"/>
      <c r="N24" s="499"/>
      <c r="O24" s="499"/>
      <c r="P24" s="499"/>
      <c r="Q24" s="499"/>
      <c r="R24" s="261"/>
      <c r="S24" s="261"/>
      <c r="T24" s="261"/>
      <c r="U24" s="261"/>
      <c r="V24" s="261"/>
      <c r="W24" s="261"/>
      <c r="X24" s="261"/>
      <c r="Y24" s="261"/>
      <c r="Z24" s="261"/>
      <c r="AA24" s="261"/>
    </row>
    <row r="25" spans="1:27" ht="13.5" customHeight="1" thickBot="1" x14ac:dyDescent="0.2">
      <c r="A25" s="13"/>
      <c r="B25" s="13"/>
      <c r="C25" s="13"/>
      <c r="D25" s="261" t="s">
        <v>395</v>
      </c>
      <c r="E25" s="261"/>
      <c r="F25" s="261"/>
      <c r="G25" s="261"/>
      <c r="H25" s="261"/>
      <c r="I25" s="261"/>
      <c r="J25" s="261"/>
      <c r="K25" s="261"/>
      <c r="L25" s="261"/>
      <c r="M25" s="261"/>
      <c r="N25" s="261"/>
      <c r="O25" s="261"/>
      <c r="P25" s="261"/>
      <c r="Q25" s="261"/>
      <c r="R25" s="261"/>
      <c r="S25" s="261"/>
      <c r="T25" s="261"/>
      <c r="U25" s="261"/>
      <c r="V25" s="261"/>
      <c r="W25" s="261"/>
      <c r="X25" s="261"/>
      <c r="Y25" s="261"/>
      <c r="Z25" s="261"/>
      <c r="AA25" s="261"/>
    </row>
    <row r="26" spans="1:27" ht="18" customHeight="1" x14ac:dyDescent="0.15">
      <c r="A26" s="13"/>
      <c r="B26" s="13"/>
      <c r="C26" s="13"/>
      <c r="D26" s="848" t="s">
        <v>207</v>
      </c>
      <c r="E26" s="849"/>
      <c r="F26" s="850"/>
      <c r="G26" s="93"/>
      <c r="H26" s="500" t="s">
        <v>396</v>
      </c>
      <c r="I26" s="500" t="s">
        <v>397</v>
      </c>
      <c r="J26" s="500"/>
      <c r="K26" s="501"/>
      <c r="L26" s="501"/>
      <c r="M26" s="501"/>
      <c r="N26" s="501"/>
      <c r="O26" s="502"/>
      <c r="P26" s="502"/>
      <c r="Q26" s="502"/>
      <c r="R26" s="502"/>
      <c r="S26" s="502"/>
      <c r="T26" s="501"/>
      <c r="U26" s="102"/>
      <c r="V26" s="100"/>
      <c r="W26" s="100"/>
      <c r="X26" s="100"/>
      <c r="Y26" s="100"/>
      <c r="AA26" s="100"/>
    </row>
    <row r="27" spans="1:27" ht="13.5" customHeight="1" x14ac:dyDescent="0.15">
      <c r="A27" s="13"/>
      <c r="B27" s="13"/>
      <c r="C27" s="13"/>
      <c r="D27" s="851"/>
      <c r="E27" s="852"/>
      <c r="F27" s="853"/>
      <c r="G27" s="98"/>
      <c r="H27" s="503" t="s">
        <v>201</v>
      </c>
      <c r="I27" s="503"/>
      <c r="J27" s="503"/>
      <c r="K27" s="503"/>
      <c r="L27" s="503"/>
      <c r="M27" s="503"/>
      <c r="N27" s="503"/>
      <c r="O27" s="487"/>
      <c r="P27" s="487"/>
      <c r="Q27" s="487"/>
      <c r="R27" s="487"/>
      <c r="S27" s="487"/>
      <c r="T27" s="503"/>
      <c r="U27" s="103"/>
      <c r="V27" s="100"/>
      <c r="W27" s="100"/>
      <c r="X27" s="100"/>
      <c r="Y27" s="100"/>
      <c r="AA27" s="100"/>
    </row>
    <row r="28" spans="1:27" ht="13.5" customHeight="1" x14ac:dyDescent="0.15">
      <c r="A28" s="13"/>
      <c r="B28" s="13"/>
      <c r="C28" s="13"/>
      <c r="D28" s="851"/>
      <c r="E28" s="852"/>
      <c r="F28" s="853"/>
      <c r="G28" s="98"/>
      <c r="H28" s="503"/>
      <c r="I28" s="503" t="s">
        <v>202</v>
      </c>
      <c r="J28" s="503"/>
      <c r="K28" s="503"/>
      <c r="L28" s="503"/>
      <c r="M28" s="503"/>
      <c r="N28" s="503"/>
      <c r="O28" s="487"/>
      <c r="P28" s="487"/>
      <c r="Q28" s="487"/>
      <c r="R28" s="487"/>
      <c r="S28" s="487"/>
      <c r="T28" s="503"/>
      <c r="U28" s="103"/>
      <c r="V28" s="100"/>
      <c r="W28" s="100"/>
      <c r="X28" s="100"/>
      <c r="Y28" s="100"/>
      <c r="AA28" s="100"/>
    </row>
    <row r="29" spans="1:27" ht="13.5" customHeight="1" x14ac:dyDescent="0.15">
      <c r="A29" s="13"/>
      <c r="B29" s="13"/>
      <c r="C29" s="13"/>
      <c r="D29" s="851"/>
      <c r="E29" s="852"/>
      <c r="F29" s="853"/>
      <c r="G29" s="98"/>
      <c r="H29" s="503" t="s">
        <v>209</v>
      </c>
      <c r="I29" s="503"/>
      <c r="J29" s="503"/>
      <c r="K29" s="503"/>
      <c r="L29" s="503"/>
      <c r="M29" s="503"/>
      <c r="N29" s="503"/>
      <c r="O29" s="487"/>
      <c r="P29" s="487"/>
      <c r="Q29" s="487"/>
      <c r="R29" s="487"/>
      <c r="S29" s="487"/>
      <c r="T29" s="503"/>
      <c r="U29" s="103"/>
      <c r="V29" s="100"/>
      <c r="W29" s="100"/>
      <c r="X29" s="100"/>
      <c r="Y29" s="100"/>
      <c r="AA29" s="100"/>
    </row>
    <row r="30" spans="1:27" ht="18" customHeight="1" thickBot="1" x14ac:dyDescent="0.2">
      <c r="A30" s="13"/>
      <c r="B30" s="13"/>
      <c r="C30" s="13"/>
      <c r="D30" s="854"/>
      <c r="E30" s="855"/>
      <c r="F30" s="856"/>
      <c r="G30" s="99"/>
      <c r="H30" s="504" t="s">
        <v>398</v>
      </c>
      <c r="I30" s="505"/>
      <c r="J30" s="505"/>
      <c r="K30" s="505"/>
      <c r="L30" s="505"/>
      <c r="M30" s="505"/>
      <c r="N30" s="505"/>
      <c r="O30" s="506"/>
      <c r="P30" s="506"/>
      <c r="Q30" s="506"/>
      <c r="R30" s="506"/>
      <c r="S30" s="506"/>
      <c r="T30" s="505"/>
      <c r="U30" s="104"/>
      <c r="V30" s="100"/>
      <c r="W30" s="100"/>
      <c r="X30" s="100"/>
      <c r="Y30" s="100"/>
      <c r="AA30" s="100"/>
    </row>
    <row r="31" spans="1:27" ht="13.5" customHeight="1" x14ac:dyDescent="0.15">
      <c r="A31" s="13"/>
      <c r="B31" s="1" t="s">
        <v>399</v>
      </c>
      <c r="C31" s="757" t="s">
        <v>400</v>
      </c>
      <c r="D31" s="757"/>
      <c r="E31" s="757"/>
      <c r="F31" s="757"/>
      <c r="G31" s="757"/>
      <c r="H31" s="757"/>
      <c r="I31" s="757"/>
      <c r="J31" s="757"/>
      <c r="K31" s="757"/>
      <c r="L31" s="757"/>
      <c r="M31" s="757"/>
      <c r="N31" s="757"/>
      <c r="O31" s="757"/>
      <c r="P31" s="757"/>
      <c r="Q31" s="757"/>
      <c r="R31" s="757"/>
      <c r="S31" s="757"/>
      <c r="T31" s="757"/>
      <c r="U31" s="757"/>
      <c r="V31" s="757"/>
      <c r="W31" s="757"/>
      <c r="X31" s="757"/>
      <c r="Y31" s="757"/>
      <c r="Z31" s="757"/>
      <c r="AA31" s="757"/>
    </row>
    <row r="32" spans="1:27" ht="13.5" customHeight="1" x14ac:dyDescent="0.15">
      <c r="A32" s="13"/>
      <c r="B32" s="13"/>
      <c r="C32" s="757"/>
      <c r="D32" s="757"/>
      <c r="E32" s="757"/>
      <c r="F32" s="757"/>
      <c r="G32" s="757"/>
      <c r="H32" s="757"/>
      <c r="I32" s="757"/>
      <c r="J32" s="757"/>
      <c r="K32" s="757"/>
      <c r="L32" s="757"/>
      <c r="M32" s="757"/>
      <c r="N32" s="757"/>
      <c r="O32" s="757"/>
      <c r="P32" s="757"/>
      <c r="Q32" s="757"/>
      <c r="R32" s="757"/>
      <c r="S32" s="757"/>
      <c r="T32" s="757"/>
      <c r="U32" s="757"/>
      <c r="V32" s="757"/>
      <c r="W32" s="757"/>
      <c r="X32" s="757"/>
      <c r="Y32" s="757"/>
      <c r="Z32" s="757"/>
      <c r="AA32" s="757"/>
    </row>
    <row r="33" spans="1:27" ht="13.5" customHeight="1" thickBot="1" x14ac:dyDescent="0.2">
      <c r="A33" s="13"/>
      <c r="B33" s="13"/>
      <c r="C33" s="507" t="s">
        <v>226</v>
      </c>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row>
    <row r="34" spans="1:27" ht="13.5" customHeight="1" x14ac:dyDescent="0.15">
      <c r="A34" s="13"/>
      <c r="B34" s="13"/>
      <c r="C34" s="13"/>
      <c r="D34" s="857" t="s">
        <v>206</v>
      </c>
      <c r="E34" s="858"/>
      <c r="F34" s="859"/>
      <c r="G34" s="93"/>
      <c r="H34" s="501" t="s">
        <v>203</v>
      </c>
      <c r="I34" s="501"/>
      <c r="J34" s="501"/>
      <c r="K34" s="501" t="s">
        <v>204</v>
      </c>
      <c r="L34" s="501"/>
      <c r="M34" s="502"/>
      <c r="N34" s="502"/>
      <c r="O34" s="502"/>
      <c r="P34" s="502"/>
      <c r="Q34" s="502"/>
      <c r="R34" s="502"/>
      <c r="S34" s="502"/>
      <c r="T34" s="501"/>
      <c r="U34" s="102"/>
      <c r="V34" s="100"/>
      <c r="W34" s="100"/>
      <c r="X34" s="100"/>
      <c r="Y34" s="100"/>
      <c r="Z34" s="100"/>
    </row>
    <row r="35" spans="1:27" ht="13.5" customHeight="1" x14ac:dyDescent="0.15">
      <c r="A35" s="13"/>
      <c r="B35" s="13"/>
      <c r="C35" s="13"/>
      <c r="D35" s="860"/>
      <c r="E35" s="861"/>
      <c r="F35" s="862"/>
      <c r="G35" s="98"/>
      <c r="H35" s="503"/>
      <c r="I35" s="503"/>
      <c r="J35" s="508" t="s">
        <v>309</v>
      </c>
      <c r="K35" s="503" t="s">
        <v>301</v>
      </c>
      <c r="L35" s="503"/>
      <c r="M35" s="487"/>
      <c r="N35" s="487"/>
      <c r="O35" s="487"/>
      <c r="P35" s="487"/>
      <c r="Q35" s="487"/>
      <c r="R35" s="487"/>
      <c r="S35" s="487"/>
      <c r="T35" s="503"/>
      <c r="U35" s="103"/>
      <c r="V35" s="100"/>
      <c r="W35" s="100"/>
      <c r="X35" s="100"/>
      <c r="Y35" s="100"/>
      <c r="Z35" s="100"/>
    </row>
    <row r="36" spans="1:27" ht="17.25" customHeight="1" thickBot="1" x14ac:dyDescent="0.2">
      <c r="A36" s="13"/>
      <c r="B36" s="13"/>
      <c r="C36" s="13"/>
      <c r="D36" s="863"/>
      <c r="E36" s="864"/>
      <c r="F36" s="865"/>
      <c r="G36" s="99"/>
      <c r="H36" s="505"/>
      <c r="I36" s="505"/>
      <c r="J36" s="505"/>
      <c r="K36" s="504" t="s">
        <v>205</v>
      </c>
      <c r="L36" s="505"/>
      <c r="M36" s="506"/>
      <c r="N36" s="506"/>
      <c r="O36" s="506"/>
      <c r="P36" s="506"/>
      <c r="Q36" s="506"/>
      <c r="R36" s="506"/>
      <c r="S36" s="506"/>
      <c r="T36" s="505"/>
      <c r="U36" s="104"/>
      <c r="V36" s="100"/>
      <c r="W36" s="100"/>
      <c r="X36" s="100"/>
      <c r="Y36" s="100"/>
      <c r="Z36" s="100"/>
    </row>
    <row r="37" spans="1:27" ht="7.5" customHeight="1" x14ac:dyDescent="0.15">
      <c r="A37" s="13"/>
      <c r="B37" s="13"/>
      <c r="C37" s="13"/>
      <c r="D37" s="487"/>
      <c r="E37" s="487"/>
      <c r="F37" s="487"/>
      <c r="G37" s="487"/>
      <c r="H37" s="487"/>
      <c r="I37" s="487"/>
      <c r="J37" s="487"/>
      <c r="K37" s="487"/>
      <c r="L37" s="487"/>
      <c r="M37" s="487"/>
      <c r="N37" s="487"/>
      <c r="O37" s="487"/>
      <c r="P37" s="487"/>
      <c r="Q37" s="487"/>
      <c r="R37" s="487"/>
      <c r="S37" s="487"/>
      <c r="T37" s="487"/>
      <c r="U37" s="503"/>
      <c r="V37" s="100"/>
      <c r="W37" s="100"/>
      <c r="X37" s="100"/>
      <c r="Y37" s="100"/>
      <c r="Z37" s="100"/>
      <c r="AA37" s="100"/>
    </row>
    <row r="38" spans="1:27" ht="13.5" customHeight="1" x14ac:dyDescent="0.15">
      <c r="A38" s="1" t="s">
        <v>502</v>
      </c>
      <c r="B38" s="282" t="s">
        <v>208</v>
      </c>
      <c r="C38" s="13"/>
      <c r="D38" s="487"/>
      <c r="E38" s="487"/>
      <c r="F38" s="487"/>
      <c r="G38" s="487"/>
      <c r="H38" s="487"/>
      <c r="I38" s="487"/>
      <c r="J38" s="487"/>
      <c r="K38" s="487"/>
      <c r="L38" s="487"/>
      <c r="M38" s="487"/>
      <c r="N38" s="487"/>
      <c r="O38" s="487"/>
      <c r="P38" s="487"/>
      <c r="Q38" s="487"/>
      <c r="R38" s="487"/>
      <c r="S38" s="487"/>
      <c r="T38" s="487"/>
      <c r="U38" s="503"/>
      <c r="V38" s="100"/>
      <c r="W38" s="100"/>
      <c r="X38" s="100"/>
      <c r="Y38" s="100"/>
      <c r="Z38" s="100"/>
      <c r="AA38" s="100"/>
    </row>
    <row r="39" spans="1:27" ht="7.5" customHeight="1" x14ac:dyDescent="0.15">
      <c r="A39" s="1"/>
      <c r="B39" s="13"/>
      <c r="C39" s="13"/>
      <c r="D39" s="487"/>
      <c r="E39" s="487"/>
      <c r="F39" s="487"/>
      <c r="G39" s="487"/>
      <c r="H39" s="487"/>
      <c r="I39" s="487"/>
      <c r="J39" s="487"/>
      <c r="K39" s="487"/>
      <c r="L39" s="487"/>
      <c r="M39" s="487"/>
      <c r="N39" s="487"/>
      <c r="O39" s="487"/>
      <c r="P39" s="487"/>
      <c r="Q39" s="487"/>
      <c r="R39" s="487"/>
      <c r="S39" s="487"/>
      <c r="T39" s="487"/>
      <c r="U39" s="503"/>
      <c r="V39" s="100"/>
      <c r="W39" s="100"/>
      <c r="X39" s="100"/>
      <c r="Y39" s="100"/>
      <c r="Z39" s="100"/>
      <c r="AA39" s="100"/>
    </row>
    <row r="40" spans="1:27" ht="15" customHeight="1" x14ac:dyDescent="0.15">
      <c r="A40" s="1"/>
      <c r="B40" s="732" t="s">
        <v>484</v>
      </c>
      <c r="C40" s="732"/>
      <c r="D40" s="732"/>
      <c r="E40" s="732"/>
      <c r="F40" s="732"/>
      <c r="G40" s="732"/>
      <c r="H40" s="732"/>
      <c r="I40" s="732"/>
      <c r="J40" s="732"/>
      <c r="K40" s="732"/>
      <c r="L40" s="732"/>
      <c r="M40" s="732"/>
      <c r="N40" s="732"/>
      <c r="O40" s="732"/>
      <c r="P40" s="732"/>
      <c r="Q40" s="732"/>
      <c r="R40" s="732"/>
      <c r="S40" s="732"/>
      <c r="T40" s="732"/>
      <c r="U40" s="732"/>
      <c r="V40" s="732"/>
      <c r="W40" s="732"/>
      <c r="X40" s="732"/>
      <c r="Y40" s="732"/>
      <c r="Z40" s="732"/>
      <c r="AA40" s="732"/>
    </row>
    <row r="41" spans="1:27" ht="15" customHeight="1" x14ac:dyDescent="0.15">
      <c r="A41" s="1"/>
      <c r="B41" s="732"/>
      <c r="C41" s="732"/>
      <c r="D41" s="732"/>
      <c r="E41" s="732"/>
      <c r="F41" s="732"/>
      <c r="G41" s="732"/>
      <c r="H41" s="732"/>
      <c r="I41" s="732"/>
      <c r="J41" s="732"/>
      <c r="K41" s="732"/>
      <c r="L41" s="732"/>
      <c r="M41" s="732"/>
      <c r="N41" s="732"/>
      <c r="O41" s="732"/>
      <c r="P41" s="732"/>
      <c r="Q41" s="732"/>
      <c r="R41" s="732"/>
      <c r="S41" s="732"/>
      <c r="T41" s="732"/>
      <c r="U41" s="732"/>
      <c r="V41" s="732"/>
      <c r="W41" s="732"/>
      <c r="X41" s="732"/>
      <c r="Y41" s="732"/>
      <c r="Z41" s="732"/>
      <c r="AA41" s="732"/>
    </row>
    <row r="42" spans="1:27" ht="15" customHeight="1" x14ac:dyDescent="0.15">
      <c r="A42" s="1"/>
      <c r="B42" s="732"/>
      <c r="C42" s="732"/>
      <c r="D42" s="732"/>
      <c r="E42" s="732"/>
      <c r="F42" s="732"/>
      <c r="G42" s="732"/>
      <c r="H42" s="732"/>
      <c r="I42" s="732"/>
      <c r="J42" s="732"/>
      <c r="K42" s="732"/>
      <c r="L42" s="732"/>
      <c r="M42" s="732"/>
      <c r="N42" s="732"/>
      <c r="O42" s="732"/>
      <c r="P42" s="732"/>
      <c r="Q42" s="732"/>
      <c r="R42" s="732"/>
      <c r="S42" s="732"/>
      <c r="T42" s="732"/>
      <c r="U42" s="732"/>
      <c r="V42" s="732"/>
      <c r="W42" s="732"/>
      <c r="X42" s="732"/>
      <c r="Y42" s="732"/>
      <c r="Z42" s="732"/>
      <c r="AA42" s="732"/>
    </row>
    <row r="43" spans="1:27" ht="7.5" customHeight="1" x14ac:dyDescent="0.15">
      <c r="A43" s="1"/>
      <c r="B43" s="13"/>
      <c r="C43" s="13"/>
      <c r="D43" s="487"/>
      <c r="E43" s="487"/>
      <c r="F43" s="487"/>
      <c r="G43" s="487"/>
      <c r="H43" s="487"/>
      <c r="I43" s="487"/>
      <c r="J43" s="487"/>
      <c r="K43" s="487"/>
      <c r="L43" s="487"/>
      <c r="M43" s="487"/>
      <c r="N43" s="487"/>
      <c r="O43" s="487"/>
      <c r="P43" s="487"/>
      <c r="Q43" s="487"/>
      <c r="R43" s="487"/>
      <c r="S43" s="487"/>
      <c r="T43" s="487"/>
      <c r="U43" s="503"/>
      <c r="V43" s="100"/>
      <c r="W43" s="100"/>
      <c r="X43" s="100"/>
      <c r="Y43" s="100"/>
      <c r="Z43" s="100"/>
      <c r="AA43" s="100"/>
    </row>
    <row r="44" spans="1:27" ht="13.5" customHeight="1" x14ac:dyDescent="0.15">
      <c r="A44" s="1" t="s">
        <v>503</v>
      </c>
      <c r="B44" s="13"/>
      <c r="C44" s="282" t="s">
        <v>212</v>
      </c>
      <c r="D44" s="487"/>
      <c r="E44" s="487"/>
      <c r="F44" s="487"/>
      <c r="G44" s="487"/>
      <c r="H44" s="487"/>
      <c r="I44" s="487"/>
      <c r="J44" s="487"/>
      <c r="K44" s="487"/>
      <c r="L44" s="487"/>
      <c r="M44" s="487"/>
      <c r="N44" s="487"/>
      <c r="O44" s="487"/>
      <c r="P44" s="487"/>
      <c r="Q44" s="487"/>
      <c r="R44" s="487"/>
      <c r="S44" s="487"/>
      <c r="T44" s="487"/>
      <c r="U44" s="503"/>
      <c r="V44" s="100"/>
      <c r="W44" s="100"/>
      <c r="X44" s="100"/>
      <c r="Y44" s="100"/>
      <c r="Z44" s="100"/>
      <c r="AA44" s="100"/>
    </row>
    <row r="45" spans="1:27" ht="7.5" customHeight="1" x14ac:dyDescent="0.15">
      <c r="A45" s="1"/>
      <c r="B45" s="13"/>
      <c r="C45" s="13"/>
      <c r="D45" s="487"/>
      <c r="E45" s="487"/>
      <c r="F45" s="487"/>
      <c r="G45" s="487"/>
      <c r="H45" s="487"/>
      <c r="I45" s="487"/>
      <c r="J45" s="487"/>
      <c r="K45" s="487"/>
      <c r="L45" s="487"/>
      <c r="M45" s="487"/>
      <c r="N45" s="487"/>
      <c r="O45" s="487"/>
      <c r="P45" s="487"/>
      <c r="Q45" s="487"/>
      <c r="R45" s="487"/>
      <c r="S45" s="487"/>
      <c r="T45" s="487"/>
      <c r="U45" s="503"/>
      <c r="V45" s="100"/>
      <c r="W45" s="100"/>
      <c r="X45" s="100"/>
      <c r="Y45" s="100"/>
      <c r="Z45" s="100"/>
      <c r="AA45" s="100"/>
    </row>
    <row r="46" spans="1:27" ht="13.5" customHeight="1" x14ac:dyDescent="0.15">
      <c r="A46" s="1"/>
      <c r="B46" s="1" t="s">
        <v>504</v>
      </c>
      <c r="C46" s="282" t="s">
        <v>401</v>
      </c>
      <c r="D46" s="487"/>
      <c r="E46" s="487"/>
      <c r="F46" s="487"/>
      <c r="G46" s="487"/>
      <c r="H46" s="487"/>
      <c r="I46" s="487"/>
      <c r="J46" s="487"/>
      <c r="K46" s="487"/>
      <c r="L46" s="487"/>
      <c r="M46" s="487"/>
      <c r="N46" s="487"/>
      <c r="O46" s="487"/>
      <c r="P46" s="487"/>
      <c r="Q46" s="487"/>
      <c r="R46" s="487"/>
      <c r="S46" s="487"/>
      <c r="T46" s="487"/>
      <c r="U46" s="503"/>
      <c r="V46" s="100"/>
      <c r="W46" s="100"/>
      <c r="X46" s="100"/>
      <c r="Y46" s="100"/>
      <c r="Z46" s="100"/>
      <c r="AA46" s="100"/>
    </row>
    <row r="47" spans="1:27" s="112" customFormat="1" ht="13.5" customHeight="1" x14ac:dyDescent="0.15">
      <c r="A47" s="114"/>
      <c r="B47" s="261"/>
      <c r="C47" s="261" t="s">
        <v>402</v>
      </c>
      <c r="D47" s="261"/>
      <c r="E47" s="261"/>
      <c r="F47" s="261"/>
      <c r="G47" s="261"/>
      <c r="H47" s="261"/>
      <c r="I47" s="261"/>
      <c r="J47" s="261"/>
      <c r="K47" s="261"/>
      <c r="L47" s="261"/>
      <c r="M47" s="261"/>
      <c r="N47" s="261"/>
      <c r="O47" s="261"/>
      <c r="P47" s="261"/>
      <c r="Q47" s="261"/>
      <c r="R47" s="261"/>
      <c r="S47" s="261"/>
      <c r="T47" s="261"/>
      <c r="U47" s="507"/>
      <c r="V47" s="111"/>
      <c r="W47" s="111"/>
      <c r="X47" s="111"/>
      <c r="Y47" s="111"/>
      <c r="Z47" s="111"/>
      <c r="AA47" s="111"/>
    </row>
    <row r="48" spans="1:27" ht="13.5" customHeight="1" x14ac:dyDescent="0.15">
      <c r="A48" s="1"/>
      <c r="B48" s="1" t="s">
        <v>505</v>
      </c>
      <c r="C48" s="282" t="s">
        <v>212</v>
      </c>
      <c r="D48" s="487"/>
      <c r="E48" s="487"/>
      <c r="F48" s="487"/>
      <c r="G48" s="487"/>
      <c r="H48" s="487"/>
      <c r="I48" s="487"/>
      <c r="J48" s="487"/>
      <c r="K48" s="487"/>
      <c r="L48" s="487"/>
      <c r="M48" s="487"/>
      <c r="N48" s="487"/>
      <c r="O48" s="487"/>
      <c r="P48" s="487"/>
      <c r="Q48" s="487"/>
      <c r="R48" s="487"/>
      <c r="S48" s="487"/>
      <c r="T48" s="487"/>
      <c r="U48" s="503"/>
      <c r="V48" s="100"/>
      <c r="W48" s="100"/>
      <c r="X48" s="100"/>
      <c r="Y48" s="100"/>
      <c r="Z48" s="100"/>
      <c r="AA48" s="100"/>
    </row>
    <row r="49" spans="1:27" s="112" customFormat="1" ht="13.5" customHeight="1" x14ac:dyDescent="0.15">
      <c r="A49" s="114"/>
      <c r="B49" s="261"/>
      <c r="C49" s="261" t="s">
        <v>403</v>
      </c>
      <c r="D49" s="261"/>
      <c r="E49" s="261"/>
      <c r="F49" s="261"/>
      <c r="G49" s="261"/>
      <c r="H49" s="261"/>
      <c r="I49" s="261"/>
      <c r="J49" s="261"/>
      <c r="K49" s="261"/>
      <c r="L49" s="261"/>
      <c r="M49" s="261"/>
      <c r="N49" s="261"/>
      <c r="O49" s="261"/>
      <c r="P49" s="261"/>
      <c r="Q49" s="261"/>
      <c r="R49" s="261"/>
      <c r="S49" s="261"/>
      <c r="T49" s="261"/>
      <c r="U49" s="507"/>
      <c r="V49" s="111"/>
      <c r="W49" s="111"/>
      <c r="X49" s="111"/>
      <c r="Y49" s="111"/>
      <c r="Z49" s="111"/>
      <c r="AA49" s="111"/>
    </row>
    <row r="50" spans="1:27" s="112" customFormat="1" ht="13.5" customHeight="1" thickBot="1" x14ac:dyDescent="0.2">
      <c r="A50" s="114"/>
      <c r="B50" s="261"/>
      <c r="C50" s="261" t="s">
        <v>490</v>
      </c>
      <c r="D50" s="261"/>
      <c r="E50" s="261"/>
      <c r="F50" s="261"/>
      <c r="G50" s="261"/>
      <c r="H50" s="261"/>
      <c r="I50" s="261"/>
      <c r="J50" s="261"/>
      <c r="K50" s="261"/>
      <c r="L50" s="261"/>
      <c r="M50" s="261"/>
      <c r="N50" s="261"/>
      <c r="O50" s="261"/>
      <c r="P50" s="261"/>
      <c r="Q50" s="261"/>
      <c r="R50" s="261"/>
      <c r="S50" s="261"/>
      <c r="T50" s="261"/>
      <c r="U50" s="507"/>
      <c r="V50" s="111"/>
      <c r="W50" s="111"/>
      <c r="X50" s="111"/>
      <c r="Y50" s="111"/>
      <c r="Z50" s="111"/>
      <c r="AA50" s="111"/>
    </row>
    <row r="51" spans="1:27" ht="13.5" customHeight="1" thickBot="1" x14ac:dyDescent="0.2">
      <c r="A51" s="1"/>
      <c r="B51" s="13"/>
      <c r="C51" s="262"/>
      <c r="D51" s="866" t="s">
        <v>323</v>
      </c>
      <c r="E51" s="867"/>
      <c r="F51" s="868"/>
      <c r="G51" s="869" t="s">
        <v>404</v>
      </c>
      <c r="H51" s="870"/>
      <c r="I51" s="870"/>
      <c r="J51" s="870"/>
      <c r="K51" s="870"/>
      <c r="L51" s="871"/>
      <c r="M51" s="872" t="s">
        <v>405</v>
      </c>
      <c r="N51" s="873"/>
      <c r="O51" s="873"/>
      <c r="P51" s="873"/>
      <c r="Q51" s="874"/>
      <c r="R51" s="867" t="s">
        <v>482</v>
      </c>
      <c r="S51" s="867"/>
      <c r="T51" s="867"/>
      <c r="U51" s="867"/>
      <c r="V51" s="867"/>
      <c r="W51" s="867"/>
      <c r="X51" s="867"/>
      <c r="Y51" s="867"/>
      <c r="Z51" s="867"/>
      <c r="AA51" s="875"/>
    </row>
    <row r="52" spans="1:27" ht="13.5" customHeight="1" thickTop="1" x14ac:dyDescent="0.15">
      <c r="A52" s="1"/>
      <c r="B52" s="13"/>
      <c r="C52" s="263">
        <v>1</v>
      </c>
      <c r="D52" s="509" t="s">
        <v>322</v>
      </c>
      <c r="E52" s="510"/>
      <c r="F52" s="510"/>
      <c r="G52" s="842" t="s">
        <v>406</v>
      </c>
      <c r="H52" s="843"/>
      <c r="I52" s="843"/>
      <c r="J52" s="843"/>
      <c r="K52" s="843"/>
      <c r="L52" s="843"/>
      <c r="M52" s="844" t="s">
        <v>407</v>
      </c>
      <c r="N52" s="845"/>
      <c r="O52" s="845"/>
      <c r="P52" s="845"/>
      <c r="Q52" s="846"/>
      <c r="R52" s="843" t="s">
        <v>324</v>
      </c>
      <c r="S52" s="843"/>
      <c r="T52" s="843"/>
      <c r="U52" s="843"/>
      <c r="V52" s="843"/>
      <c r="W52" s="843"/>
      <c r="X52" s="843"/>
      <c r="Y52" s="843"/>
      <c r="Z52" s="843"/>
      <c r="AA52" s="847"/>
    </row>
    <row r="53" spans="1:27" ht="13.5" customHeight="1" x14ac:dyDescent="0.15">
      <c r="A53" s="1"/>
      <c r="B53" s="13"/>
      <c r="C53" s="264"/>
      <c r="D53" s="511" t="s">
        <v>317</v>
      </c>
      <c r="E53" s="512"/>
      <c r="F53" s="512"/>
      <c r="G53" s="811" t="s">
        <v>408</v>
      </c>
      <c r="H53" s="812"/>
      <c r="I53" s="812"/>
      <c r="J53" s="812"/>
      <c r="K53" s="812"/>
      <c r="L53" s="812"/>
      <c r="M53" s="813" t="s">
        <v>409</v>
      </c>
      <c r="N53" s="814"/>
      <c r="O53" s="814"/>
      <c r="P53" s="814"/>
      <c r="Q53" s="815"/>
      <c r="R53" s="812" t="s">
        <v>325</v>
      </c>
      <c r="S53" s="812"/>
      <c r="T53" s="812"/>
      <c r="U53" s="812"/>
      <c r="V53" s="812"/>
      <c r="W53" s="812"/>
      <c r="X53" s="812"/>
      <c r="Y53" s="812"/>
      <c r="Z53" s="812"/>
      <c r="AA53" s="816"/>
    </row>
    <row r="54" spans="1:27" ht="13.5" customHeight="1" x14ac:dyDescent="0.15">
      <c r="A54" s="1"/>
      <c r="B54" s="13"/>
      <c r="C54" s="265"/>
      <c r="D54" s="513"/>
      <c r="E54" s="514"/>
      <c r="F54" s="514"/>
      <c r="G54" s="818" t="s">
        <v>384</v>
      </c>
      <c r="H54" s="819"/>
      <c r="I54" s="819"/>
      <c r="J54" s="819"/>
      <c r="K54" s="819"/>
      <c r="L54" s="819"/>
      <c r="M54" s="820" t="s">
        <v>506</v>
      </c>
      <c r="N54" s="821"/>
      <c r="O54" s="821"/>
      <c r="P54" s="821"/>
      <c r="Q54" s="822"/>
      <c r="R54" s="819" t="s">
        <v>214</v>
      </c>
      <c r="S54" s="819"/>
      <c r="T54" s="819"/>
      <c r="U54" s="819"/>
      <c r="V54" s="819"/>
      <c r="W54" s="819"/>
      <c r="X54" s="819"/>
      <c r="Y54" s="819"/>
      <c r="Z54" s="819"/>
      <c r="AA54" s="823"/>
    </row>
    <row r="55" spans="1:27" ht="13.5" customHeight="1" x14ac:dyDescent="0.15">
      <c r="A55" s="1"/>
      <c r="B55" s="13"/>
      <c r="C55" s="264">
        <v>2</v>
      </c>
      <c r="D55" s="515" t="s">
        <v>494</v>
      </c>
      <c r="E55" s="516"/>
      <c r="F55" s="516"/>
      <c r="G55" s="876" t="s">
        <v>406</v>
      </c>
      <c r="H55" s="809"/>
      <c r="I55" s="809"/>
      <c r="J55" s="809"/>
      <c r="K55" s="809"/>
      <c r="L55" s="809"/>
      <c r="M55" s="806" t="s">
        <v>410</v>
      </c>
      <c r="N55" s="807"/>
      <c r="O55" s="807"/>
      <c r="P55" s="807"/>
      <c r="Q55" s="808"/>
      <c r="R55" s="809" t="s">
        <v>411</v>
      </c>
      <c r="S55" s="809"/>
      <c r="T55" s="809"/>
      <c r="U55" s="809"/>
      <c r="V55" s="809"/>
      <c r="W55" s="809"/>
      <c r="X55" s="809"/>
      <c r="Y55" s="809"/>
      <c r="Z55" s="809"/>
      <c r="AA55" s="810"/>
    </row>
    <row r="56" spans="1:27" ht="13.5" customHeight="1" x14ac:dyDescent="0.15">
      <c r="A56" s="1"/>
      <c r="B56" s="13"/>
      <c r="C56" s="264"/>
      <c r="D56" s="511" t="s">
        <v>321</v>
      </c>
      <c r="E56" s="512"/>
      <c r="F56" s="512"/>
      <c r="G56" s="811" t="s">
        <v>408</v>
      </c>
      <c r="H56" s="812"/>
      <c r="I56" s="812"/>
      <c r="J56" s="812"/>
      <c r="K56" s="812"/>
      <c r="L56" s="812"/>
      <c r="M56" s="813" t="s">
        <v>412</v>
      </c>
      <c r="N56" s="814"/>
      <c r="O56" s="814"/>
      <c r="P56" s="814"/>
      <c r="Q56" s="815"/>
      <c r="R56" s="812" t="s">
        <v>413</v>
      </c>
      <c r="S56" s="812"/>
      <c r="T56" s="812"/>
      <c r="U56" s="812"/>
      <c r="V56" s="812"/>
      <c r="W56" s="812"/>
      <c r="X56" s="812"/>
      <c r="Y56" s="812"/>
      <c r="Z56" s="812"/>
      <c r="AA56" s="816"/>
    </row>
    <row r="57" spans="1:27" ht="13.5" customHeight="1" x14ac:dyDescent="0.15">
      <c r="A57" s="1"/>
      <c r="B57" s="13"/>
      <c r="C57" s="264"/>
      <c r="D57" s="511"/>
      <c r="E57" s="512"/>
      <c r="F57" s="512"/>
      <c r="G57" s="811" t="s">
        <v>384</v>
      </c>
      <c r="H57" s="812"/>
      <c r="I57" s="812"/>
      <c r="J57" s="812"/>
      <c r="K57" s="812"/>
      <c r="L57" s="812"/>
      <c r="M57" s="813" t="s">
        <v>507</v>
      </c>
      <c r="N57" s="814"/>
      <c r="O57" s="814"/>
      <c r="P57" s="814"/>
      <c r="Q57" s="815"/>
      <c r="R57" s="812" t="s">
        <v>214</v>
      </c>
      <c r="S57" s="812"/>
      <c r="T57" s="812"/>
      <c r="U57" s="812"/>
      <c r="V57" s="812"/>
      <c r="W57" s="812"/>
      <c r="X57" s="812"/>
      <c r="Y57" s="812"/>
      <c r="Z57" s="812"/>
      <c r="AA57" s="816"/>
    </row>
    <row r="58" spans="1:27" ht="13.5" customHeight="1" x14ac:dyDescent="0.15">
      <c r="A58" s="1"/>
      <c r="B58" s="13"/>
      <c r="C58" s="264"/>
      <c r="D58" s="513"/>
      <c r="E58" s="514"/>
      <c r="F58" s="514"/>
      <c r="G58" s="818" t="s">
        <v>481</v>
      </c>
      <c r="H58" s="819"/>
      <c r="I58" s="819"/>
      <c r="J58" s="819"/>
      <c r="K58" s="819"/>
      <c r="L58" s="819"/>
      <c r="M58" s="820" t="s">
        <v>414</v>
      </c>
      <c r="N58" s="821"/>
      <c r="O58" s="821"/>
      <c r="P58" s="821"/>
      <c r="Q58" s="822"/>
      <c r="R58" s="819" t="s">
        <v>213</v>
      </c>
      <c r="S58" s="819"/>
      <c r="T58" s="819"/>
      <c r="U58" s="819"/>
      <c r="V58" s="819"/>
      <c r="W58" s="819"/>
      <c r="X58" s="819"/>
      <c r="Y58" s="819"/>
      <c r="Z58" s="819"/>
      <c r="AA58" s="823"/>
    </row>
    <row r="59" spans="1:27" ht="13.5" customHeight="1" x14ac:dyDescent="0.15">
      <c r="A59" s="1"/>
      <c r="B59" s="13"/>
      <c r="C59" s="264"/>
      <c r="D59" s="511" t="s">
        <v>320</v>
      </c>
      <c r="E59" s="512"/>
      <c r="F59" s="512"/>
      <c r="G59" s="804" t="s">
        <v>415</v>
      </c>
      <c r="H59" s="805"/>
      <c r="I59" s="805"/>
      <c r="J59" s="805"/>
      <c r="K59" s="805"/>
      <c r="L59" s="805"/>
      <c r="M59" s="806" t="s">
        <v>419</v>
      </c>
      <c r="N59" s="807"/>
      <c r="O59" s="807"/>
      <c r="P59" s="807"/>
      <c r="Q59" s="808"/>
      <c r="R59" s="809" t="s">
        <v>324</v>
      </c>
      <c r="S59" s="809"/>
      <c r="T59" s="809"/>
      <c r="U59" s="809"/>
      <c r="V59" s="809"/>
      <c r="W59" s="809"/>
      <c r="X59" s="809"/>
      <c r="Y59" s="809"/>
      <c r="Z59" s="809"/>
      <c r="AA59" s="810"/>
    </row>
    <row r="60" spans="1:27" ht="13.5" customHeight="1" x14ac:dyDescent="0.15">
      <c r="A60" s="1"/>
      <c r="B60" s="13"/>
      <c r="C60" s="264"/>
      <c r="D60" s="511" t="s">
        <v>318</v>
      </c>
      <c r="E60" s="512"/>
      <c r="F60" s="512"/>
      <c r="G60" s="811" t="s">
        <v>417</v>
      </c>
      <c r="H60" s="812"/>
      <c r="I60" s="812"/>
      <c r="J60" s="812"/>
      <c r="K60" s="812"/>
      <c r="L60" s="812"/>
      <c r="M60" s="813" t="s">
        <v>420</v>
      </c>
      <c r="N60" s="814"/>
      <c r="O60" s="814"/>
      <c r="P60" s="814"/>
      <c r="Q60" s="815"/>
      <c r="R60" s="812" t="s">
        <v>325</v>
      </c>
      <c r="S60" s="812"/>
      <c r="T60" s="812"/>
      <c r="U60" s="812"/>
      <c r="V60" s="812"/>
      <c r="W60" s="812"/>
      <c r="X60" s="812"/>
      <c r="Y60" s="812"/>
      <c r="Z60" s="812"/>
      <c r="AA60" s="816"/>
    </row>
    <row r="61" spans="1:27" ht="13.5" customHeight="1" x14ac:dyDescent="0.15">
      <c r="A61" s="1"/>
      <c r="B61" s="13"/>
      <c r="C61" s="265"/>
      <c r="D61" s="513"/>
      <c r="E61" s="514"/>
      <c r="F61" s="514"/>
      <c r="G61" s="818" t="s">
        <v>384</v>
      </c>
      <c r="H61" s="819"/>
      <c r="I61" s="819"/>
      <c r="J61" s="819"/>
      <c r="K61" s="819"/>
      <c r="L61" s="819"/>
      <c r="M61" s="820" t="s">
        <v>509</v>
      </c>
      <c r="N61" s="821"/>
      <c r="O61" s="821"/>
      <c r="P61" s="821"/>
      <c r="Q61" s="822"/>
      <c r="R61" s="819" t="s">
        <v>214</v>
      </c>
      <c r="S61" s="819"/>
      <c r="T61" s="819"/>
      <c r="U61" s="819"/>
      <c r="V61" s="819"/>
      <c r="W61" s="819"/>
      <c r="X61" s="819"/>
      <c r="Y61" s="819"/>
      <c r="Z61" s="819"/>
      <c r="AA61" s="823"/>
    </row>
    <row r="62" spans="1:27" ht="13.5" customHeight="1" x14ac:dyDescent="0.15">
      <c r="A62" s="1"/>
      <c r="B62" s="13"/>
      <c r="C62" s="264">
        <v>3</v>
      </c>
      <c r="D62" s="517" t="s">
        <v>569</v>
      </c>
      <c r="E62" s="518"/>
      <c r="F62" s="519"/>
      <c r="G62" s="811" t="s">
        <v>415</v>
      </c>
      <c r="H62" s="812"/>
      <c r="I62" s="812"/>
      <c r="J62" s="812"/>
      <c r="K62" s="812"/>
      <c r="L62" s="812"/>
      <c r="M62" s="806" t="s">
        <v>416</v>
      </c>
      <c r="N62" s="807"/>
      <c r="O62" s="807"/>
      <c r="P62" s="807"/>
      <c r="Q62" s="808"/>
      <c r="R62" s="809" t="s">
        <v>215</v>
      </c>
      <c r="S62" s="809"/>
      <c r="T62" s="809"/>
      <c r="U62" s="809"/>
      <c r="V62" s="809"/>
      <c r="W62" s="809"/>
      <c r="X62" s="809"/>
      <c r="Y62" s="809"/>
      <c r="Z62" s="809"/>
      <c r="AA62" s="810"/>
    </row>
    <row r="63" spans="1:27" ht="13.5" customHeight="1" x14ac:dyDescent="0.15">
      <c r="A63" s="1"/>
      <c r="B63" s="13"/>
      <c r="C63" s="264"/>
      <c r="D63" s="520" t="s">
        <v>508</v>
      </c>
      <c r="E63" s="521"/>
      <c r="F63" s="522"/>
      <c r="G63" s="818" t="s">
        <v>417</v>
      </c>
      <c r="H63" s="819"/>
      <c r="I63" s="819"/>
      <c r="J63" s="819"/>
      <c r="K63" s="819"/>
      <c r="L63" s="819"/>
      <c r="M63" s="820" t="s">
        <v>418</v>
      </c>
      <c r="N63" s="821"/>
      <c r="O63" s="821"/>
      <c r="P63" s="821"/>
      <c r="Q63" s="822"/>
      <c r="R63" s="819" t="s">
        <v>216</v>
      </c>
      <c r="S63" s="819"/>
      <c r="T63" s="819"/>
      <c r="U63" s="819"/>
      <c r="V63" s="819"/>
      <c r="W63" s="819"/>
      <c r="X63" s="819"/>
      <c r="Y63" s="819"/>
      <c r="Z63" s="819"/>
      <c r="AA63" s="823"/>
    </row>
    <row r="64" spans="1:27" ht="13.5" customHeight="1" x14ac:dyDescent="0.15">
      <c r="A64" s="1"/>
      <c r="B64" s="13"/>
      <c r="C64" s="264"/>
      <c r="D64" s="511" t="s">
        <v>682</v>
      </c>
      <c r="E64" s="512"/>
      <c r="F64" s="512"/>
      <c r="G64" s="804" t="s">
        <v>415</v>
      </c>
      <c r="H64" s="805"/>
      <c r="I64" s="805"/>
      <c r="J64" s="805"/>
      <c r="K64" s="805"/>
      <c r="L64" s="805"/>
      <c r="M64" s="806" t="s">
        <v>683</v>
      </c>
      <c r="N64" s="807"/>
      <c r="O64" s="807"/>
      <c r="P64" s="807"/>
      <c r="Q64" s="808"/>
      <c r="R64" s="809" t="s">
        <v>324</v>
      </c>
      <c r="S64" s="809"/>
      <c r="T64" s="809"/>
      <c r="U64" s="809"/>
      <c r="V64" s="809"/>
      <c r="W64" s="809"/>
      <c r="X64" s="809"/>
      <c r="Y64" s="809"/>
      <c r="Z64" s="809"/>
      <c r="AA64" s="810"/>
    </row>
    <row r="65" spans="1:27" ht="13.5" customHeight="1" x14ac:dyDescent="0.15">
      <c r="A65" s="1"/>
      <c r="B65" s="13"/>
      <c r="C65" s="264"/>
      <c r="D65" s="511" t="s">
        <v>318</v>
      </c>
      <c r="E65" s="512"/>
      <c r="F65" s="512"/>
      <c r="G65" s="811" t="s">
        <v>417</v>
      </c>
      <c r="H65" s="812"/>
      <c r="I65" s="812"/>
      <c r="J65" s="812"/>
      <c r="K65" s="812"/>
      <c r="L65" s="812"/>
      <c r="M65" s="813" t="s">
        <v>684</v>
      </c>
      <c r="N65" s="814"/>
      <c r="O65" s="814"/>
      <c r="P65" s="814"/>
      <c r="Q65" s="815"/>
      <c r="R65" s="812" t="s">
        <v>325</v>
      </c>
      <c r="S65" s="812"/>
      <c r="T65" s="812"/>
      <c r="U65" s="812"/>
      <c r="V65" s="812"/>
      <c r="W65" s="812"/>
      <c r="X65" s="812"/>
      <c r="Y65" s="812"/>
      <c r="Z65" s="812"/>
      <c r="AA65" s="816"/>
    </row>
    <row r="66" spans="1:27" ht="13.5" customHeight="1" x14ac:dyDescent="0.15">
      <c r="A66" s="1"/>
      <c r="B66" s="13"/>
      <c r="C66" s="265"/>
      <c r="D66" s="513"/>
      <c r="E66" s="514"/>
      <c r="F66" s="514"/>
      <c r="G66" s="818" t="s">
        <v>384</v>
      </c>
      <c r="H66" s="819"/>
      <c r="I66" s="819"/>
      <c r="J66" s="819"/>
      <c r="K66" s="819"/>
      <c r="L66" s="819"/>
      <c r="M66" s="820" t="s">
        <v>685</v>
      </c>
      <c r="N66" s="821"/>
      <c r="O66" s="821"/>
      <c r="P66" s="821"/>
      <c r="Q66" s="822"/>
      <c r="R66" s="819" t="s">
        <v>214</v>
      </c>
      <c r="S66" s="819"/>
      <c r="T66" s="819"/>
      <c r="U66" s="819"/>
      <c r="V66" s="819"/>
      <c r="W66" s="819"/>
      <c r="X66" s="819"/>
      <c r="Y66" s="819"/>
      <c r="Z66" s="819"/>
      <c r="AA66" s="823"/>
    </row>
    <row r="67" spans="1:27" ht="13.5" customHeight="1" x14ac:dyDescent="0.15">
      <c r="A67" s="1"/>
      <c r="B67" s="13"/>
      <c r="C67" s="264">
        <v>4</v>
      </c>
      <c r="D67" s="511" t="s">
        <v>319</v>
      </c>
      <c r="E67" s="512"/>
      <c r="F67" s="512"/>
      <c r="G67" s="804" t="s">
        <v>406</v>
      </c>
      <c r="H67" s="805"/>
      <c r="I67" s="805"/>
      <c r="J67" s="805"/>
      <c r="K67" s="805"/>
      <c r="L67" s="805"/>
      <c r="M67" s="806" t="s">
        <v>421</v>
      </c>
      <c r="N67" s="807"/>
      <c r="O67" s="807"/>
      <c r="P67" s="807"/>
      <c r="Q67" s="808"/>
      <c r="R67" s="824" t="s">
        <v>215</v>
      </c>
      <c r="S67" s="824"/>
      <c r="T67" s="824"/>
      <c r="U67" s="824"/>
      <c r="V67" s="824"/>
      <c r="W67" s="824"/>
      <c r="X67" s="824"/>
      <c r="Y67" s="824"/>
      <c r="Z67" s="824"/>
      <c r="AA67" s="825"/>
    </row>
    <row r="68" spans="1:27" ht="13.5" customHeight="1" thickBot="1" x14ac:dyDescent="0.2">
      <c r="A68" s="1"/>
      <c r="B68" s="13"/>
      <c r="C68" s="266"/>
      <c r="D68" s="523" t="s">
        <v>318</v>
      </c>
      <c r="E68" s="524"/>
      <c r="F68" s="524"/>
      <c r="G68" s="826" t="s">
        <v>408</v>
      </c>
      <c r="H68" s="827"/>
      <c r="I68" s="827"/>
      <c r="J68" s="827"/>
      <c r="K68" s="827"/>
      <c r="L68" s="827"/>
      <c r="M68" s="828" t="s">
        <v>422</v>
      </c>
      <c r="N68" s="829"/>
      <c r="O68" s="829"/>
      <c r="P68" s="829"/>
      <c r="Q68" s="830"/>
      <c r="R68" s="831" t="s">
        <v>216</v>
      </c>
      <c r="S68" s="831"/>
      <c r="T68" s="831"/>
      <c r="U68" s="831"/>
      <c r="V68" s="831"/>
      <c r="W68" s="831"/>
      <c r="X68" s="831"/>
      <c r="Y68" s="831"/>
      <c r="Z68" s="831"/>
      <c r="AA68" s="832"/>
    </row>
    <row r="69" spans="1:27" ht="13.5" customHeight="1" x14ac:dyDescent="0.15">
      <c r="A69" s="1"/>
      <c r="B69" s="13"/>
      <c r="C69" s="13"/>
      <c r="D69" s="487"/>
      <c r="E69" s="487"/>
      <c r="F69" s="487"/>
      <c r="G69" s="487"/>
      <c r="H69" s="487"/>
      <c r="I69" s="487"/>
      <c r="J69" s="487"/>
      <c r="K69" s="487"/>
      <c r="L69" s="487"/>
      <c r="M69" s="487"/>
      <c r="N69" s="487"/>
      <c r="O69" s="487"/>
      <c r="P69" s="487"/>
      <c r="Q69" s="487"/>
      <c r="R69" s="487"/>
      <c r="S69" s="487"/>
      <c r="T69" s="487"/>
      <c r="U69" s="503"/>
      <c r="V69" s="100"/>
      <c r="W69" s="100"/>
      <c r="X69" s="100"/>
      <c r="Y69" s="100"/>
      <c r="Z69" s="100"/>
      <c r="AA69" s="100"/>
    </row>
    <row r="70" spans="1:27" ht="13.5" customHeight="1" x14ac:dyDescent="0.15">
      <c r="A70" s="1" t="s">
        <v>510</v>
      </c>
      <c r="B70" s="13"/>
      <c r="C70" s="282" t="s">
        <v>230</v>
      </c>
      <c r="D70" s="487"/>
      <c r="E70" s="487"/>
      <c r="F70" s="487"/>
      <c r="G70" s="487"/>
      <c r="H70" s="487"/>
      <c r="I70" s="487"/>
      <c r="J70" s="487"/>
      <c r="K70" s="487"/>
      <c r="L70" s="487"/>
      <c r="M70" s="487"/>
      <c r="N70" s="487"/>
      <c r="O70" s="487"/>
      <c r="P70" s="487"/>
      <c r="Q70" s="487"/>
      <c r="R70" s="487"/>
      <c r="S70" s="487"/>
      <c r="T70" s="487"/>
      <c r="U70" s="503"/>
      <c r="V70" s="100"/>
      <c r="W70" s="100"/>
      <c r="X70" s="100"/>
      <c r="Y70" s="100"/>
      <c r="Z70" s="100"/>
      <c r="AA70" s="100"/>
    </row>
    <row r="71" spans="1:27" ht="6" customHeight="1" x14ac:dyDescent="0.15">
      <c r="A71" s="1"/>
      <c r="B71" s="13"/>
      <c r="C71" s="13"/>
      <c r="D71" s="487"/>
      <c r="E71" s="487"/>
      <c r="F71" s="487"/>
      <c r="G71" s="487"/>
      <c r="H71" s="487"/>
      <c r="I71" s="487"/>
      <c r="J71" s="487"/>
      <c r="K71" s="487"/>
      <c r="L71" s="487"/>
      <c r="M71" s="487"/>
      <c r="N71" s="487"/>
      <c r="O71" s="487"/>
      <c r="P71" s="487"/>
      <c r="Q71" s="487"/>
      <c r="R71" s="487"/>
      <c r="S71" s="487"/>
      <c r="T71" s="487"/>
      <c r="U71" s="503"/>
      <c r="V71" s="100"/>
      <c r="W71" s="100"/>
      <c r="X71" s="100"/>
      <c r="Y71" s="100"/>
      <c r="Z71" s="100"/>
      <c r="AA71" s="100"/>
    </row>
    <row r="72" spans="1:27" ht="13.5" customHeight="1" x14ac:dyDescent="0.15">
      <c r="A72" s="1"/>
      <c r="B72" s="13"/>
      <c r="C72" s="13" t="s">
        <v>391</v>
      </c>
      <c r="D72" s="525"/>
      <c r="E72" s="526"/>
      <c r="F72" s="261" t="s">
        <v>298</v>
      </c>
      <c r="G72" s="261"/>
      <c r="H72" s="261"/>
      <c r="I72" s="261"/>
      <c r="J72" s="261"/>
      <c r="K72" s="261"/>
      <c r="L72" s="261"/>
      <c r="M72" s="261"/>
      <c r="N72" s="261"/>
      <c r="O72" s="261"/>
      <c r="P72" s="261"/>
      <c r="Q72" s="261"/>
      <c r="R72" s="261"/>
      <c r="S72" s="261"/>
      <c r="T72" s="261"/>
      <c r="U72" s="507"/>
      <c r="V72" s="111"/>
      <c r="W72" s="111"/>
      <c r="X72" s="111"/>
      <c r="Y72" s="111"/>
      <c r="Z72" s="111"/>
      <c r="AA72" s="111"/>
    </row>
    <row r="73" spans="1:27" ht="13.5" customHeight="1" x14ac:dyDescent="0.15">
      <c r="A73" s="1"/>
      <c r="B73" s="13"/>
      <c r="C73" s="13" t="s">
        <v>394</v>
      </c>
      <c r="D73" s="487" t="s">
        <v>217</v>
      </c>
      <c r="E73" s="487"/>
      <c r="F73" s="487"/>
      <c r="G73" s="487"/>
      <c r="H73" s="487"/>
      <c r="I73" s="487"/>
      <c r="J73" s="487"/>
      <c r="K73" s="487"/>
      <c r="L73" s="487"/>
      <c r="M73" s="487"/>
      <c r="N73" s="487"/>
      <c r="O73" s="487"/>
      <c r="P73" s="487"/>
      <c r="Q73" s="487"/>
      <c r="R73" s="487"/>
      <c r="S73" s="487"/>
      <c r="T73" s="487"/>
      <c r="U73" s="503"/>
      <c r="V73" s="100"/>
      <c r="W73" s="100"/>
      <c r="X73" s="100"/>
      <c r="Y73" s="100"/>
      <c r="Z73" s="100"/>
      <c r="AA73" s="100"/>
    </row>
    <row r="74" spans="1:27" ht="13.5" customHeight="1" x14ac:dyDescent="0.15">
      <c r="A74" s="1"/>
      <c r="B74" s="13"/>
      <c r="C74" s="13"/>
      <c r="D74" s="527" t="s">
        <v>511</v>
      </c>
      <c r="E74" s="261" t="s">
        <v>423</v>
      </c>
      <c r="F74" s="261"/>
      <c r="G74" s="261"/>
      <c r="H74" s="261"/>
      <c r="I74" s="261"/>
      <c r="J74" s="261"/>
      <c r="K74" s="261"/>
      <c r="L74" s="261"/>
      <c r="M74" s="261"/>
      <c r="N74" s="261"/>
      <c r="O74" s="261"/>
      <c r="P74" s="261"/>
      <c r="Q74" s="261"/>
      <c r="R74" s="261"/>
      <c r="S74" s="261"/>
      <c r="T74" s="261"/>
      <c r="U74" s="507"/>
      <c r="V74" s="111"/>
      <c r="W74" s="111"/>
      <c r="X74" s="111"/>
      <c r="Y74" s="111"/>
      <c r="Z74" s="111"/>
      <c r="AA74" s="111"/>
    </row>
    <row r="75" spans="1:27" ht="13.5" customHeight="1" x14ac:dyDescent="0.15">
      <c r="A75" s="1"/>
      <c r="B75" s="13"/>
      <c r="C75" s="13"/>
      <c r="D75" s="527" t="s">
        <v>511</v>
      </c>
      <c r="E75" s="757" t="s">
        <v>483</v>
      </c>
      <c r="F75" s="757"/>
      <c r="G75" s="757"/>
      <c r="H75" s="757"/>
      <c r="I75" s="757"/>
      <c r="J75" s="757"/>
      <c r="K75" s="757"/>
      <c r="L75" s="757"/>
      <c r="M75" s="757"/>
      <c r="N75" s="757"/>
      <c r="O75" s="757"/>
      <c r="P75" s="757"/>
      <c r="Q75" s="757"/>
      <c r="R75" s="757"/>
      <c r="S75" s="757"/>
      <c r="T75" s="757"/>
      <c r="U75" s="757"/>
      <c r="V75" s="757"/>
      <c r="W75" s="757"/>
      <c r="X75" s="757"/>
      <c r="Y75" s="757"/>
      <c r="Z75" s="757"/>
      <c r="AA75" s="757"/>
    </row>
    <row r="76" spans="1:27" ht="13.5" customHeight="1" x14ac:dyDescent="0.15">
      <c r="A76" s="1"/>
      <c r="B76" s="13"/>
      <c r="C76" s="13"/>
      <c r="D76" s="261"/>
      <c r="E76" s="757"/>
      <c r="F76" s="757"/>
      <c r="G76" s="757"/>
      <c r="H76" s="757"/>
      <c r="I76" s="757"/>
      <c r="J76" s="757"/>
      <c r="K76" s="757"/>
      <c r="L76" s="757"/>
      <c r="M76" s="757"/>
      <c r="N76" s="757"/>
      <c r="O76" s="757"/>
      <c r="P76" s="757"/>
      <c r="Q76" s="757"/>
      <c r="R76" s="757"/>
      <c r="S76" s="757"/>
      <c r="T76" s="757"/>
      <c r="U76" s="757"/>
      <c r="V76" s="757"/>
      <c r="W76" s="757"/>
      <c r="X76" s="757"/>
      <c r="Y76" s="757"/>
      <c r="Z76" s="757"/>
      <c r="AA76" s="757"/>
    </row>
    <row r="77" spans="1:27" ht="13.5" customHeight="1" x14ac:dyDescent="0.15">
      <c r="A77" s="1"/>
      <c r="B77" s="13"/>
      <c r="C77" s="13" t="s">
        <v>512</v>
      </c>
      <c r="D77" s="487" t="s">
        <v>220</v>
      </c>
      <c r="E77" s="487"/>
      <c r="F77" s="487"/>
      <c r="G77" s="487"/>
      <c r="H77" s="487"/>
      <c r="I77" s="487"/>
      <c r="J77" s="487"/>
      <c r="K77" s="487"/>
      <c r="L77" s="487"/>
      <c r="M77" s="487"/>
      <c r="N77" s="487"/>
      <c r="O77" s="487"/>
      <c r="P77" s="487"/>
      <c r="Q77" s="487"/>
      <c r="R77" s="487"/>
      <c r="S77" s="487"/>
      <c r="T77" s="487"/>
      <c r="U77" s="503"/>
      <c r="V77" s="100"/>
      <c r="W77" s="100"/>
      <c r="X77" s="100"/>
      <c r="Y77" s="100"/>
      <c r="Z77" s="100"/>
      <c r="AA77" s="100"/>
    </row>
    <row r="78" spans="1:27" ht="13.5" customHeight="1" x14ac:dyDescent="0.15">
      <c r="A78" s="1"/>
      <c r="B78" s="13"/>
      <c r="C78" s="13"/>
      <c r="D78" s="527" t="s">
        <v>511</v>
      </c>
      <c r="E78" s="261" t="s">
        <v>424</v>
      </c>
      <c r="F78" s="261"/>
      <c r="G78" s="261"/>
      <c r="H78" s="261"/>
      <c r="I78" s="261"/>
      <c r="J78" s="261"/>
      <c r="K78" s="261"/>
      <c r="L78" s="487"/>
      <c r="M78" s="487"/>
      <c r="N78" s="487"/>
      <c r="O78" s="487"/>
      <c r="P78" s="487"/>
      <c r="Q78" s="487"/>
      <c r="R78" s="487"/>
      <c r="S78" s="487"/>
      <c r="T78" s="487"/>
      <c r="U78" s="503"/>
      <c r="V78" s="100"/>
      <c r="W78" s="100"/>
      <c r="X78" s="100"/>
      <c r="Y78" s="100"/>
      <c r="Z78" s="100"/>
      <c r="AA78" s="100"/>
    </row>
    <row r="79" spans="1:27" ht="13.5" customHeight="1" x14ac:dyDescent="0.15">
      <c r="A79" s="1"/>
      <c r="B79" s="13"/>
      <c r="C79" s="13" t="s">
        <v>513</v>
      </c>
      <c r="D79" s="487" t="s">
        <v>425</v>
      </c>
      <c r="E79" s="487"/>
      <c r="F79" s="487"/>
      <c r="G79" s="487"/>
      <c r="H79" s="487"/>
      <c r="I79" s="487"/>
      <c r="J79" s="487"/>
      <c r="K79" s="487"/>
      <c r="L79" s="487"/>
      <c r="M79" s="487"/>
      <c r="N79" s="487"/>
      <c r="O79" s="487"/>
      <c r="P79" s="487"/>
      <c r="Q79" s="487"/>
      <c r="R79" s="487"/>
      <c r="S79" s="487"/>
      <c r="T79" s="487"/>
      <c r="U79" s="503"/>
      <c r="V79" s="100"/>
      <c r="W79" s="100"/>
      <c r="X79" s="100"/>
      <c r="Y79" s="100"/>
      <c r="Z79" s="100"/>
      <c r="AA79" s="100"/>
    </row>
    <row r="80" spans="1:27" ht="13.5" customHeight="1" x14ac:dyDescent="0.15">
      <c r="A80" s="1"/>
      <c r="B80" s="13"/>
      <c r="C80" s="13"/>
      <c r="D80" s="527" t="s">
        <v>511</v>
      </c>
      <c r="E80" s="261" t="s">
        <v>426</v>
      </c>
      <c r="F80" s="261"/>
      <c r="G80" s="261"/>
      <c r="H80" s="261"/>
      <c r="I80" s="261"/>
      <c r="J80" s="261"/>
      <c r="K80" s="261"/>
      <c r="L80" s="261"/>
      <c r="M80" s="261"/>
      <c r="N80" s="261"/>
      <c r="O80" s="261"/>
      <c r="P80" s="261"/>
      <c r="Q80" s="261"/>
      <c r="R80" s="261"/>
      <c r="S80" s="261"/>
      <c r="T80" s="261"/>
      <c r="U80" s="507"/>
      <c r="V80" s="111"/>
      <c r="W80" s="111"/>
      <c r="X80" s="111"/>
      <c r="Y80" s="111"/>
      <c r="Z80" s="111"/>
      <c r="AA80" s="111"/>
    </row>
    <row r="81" spans="1:27" ht="13.5" customHeight="1" x14ac:dyDescent="0.15">
      <c r="A81" s="1"/>
      <c r="B81" s="13"/>
      <c r="C81" s="13"/>
      <c r="D81" s="527" t="s">
        <v>511</v>
      </c>
      <c r="E81" s="261" t="s">
        <v>427</v>
      </c>
      <c r="F81" s="261"/>
      <c r="G81" s="261"/>
      <c r="H81" s="261"/>
      <c r="I81" s="261"/>
      <c r="J81" s="261"/>
      <c r="K81" s="261"/>
      <c r="L81" s="261"/>
      <c r="M81" s="261"/>
      <c r="N81" s="261"/>
      <c r="O81" s="261"/>
      <c r="P81" s="261"/>
      <c r="Q81" s="261"/>
      <c r="R81" s="261"/>
      <c r="S81" s="261"/>
      <c r="T81" s="261"/>
      <c r="U81" s="507"/>
      <c r="V81" s="111"/>
      <c r="W81" s="111"/>
      <c r="X81" s="111"/>
      <c r="Y81" s="111"/>
      <c r="Z81" s="111"/>
      <c r="AA81" s="111"/>
    </row>
    <row r="82" spans="1:27" ht="13.5" customHeight="1" x14ac:dyDescent="0.15">
      <c r="A82" s="1"/>
      <c r="B82" s="13"/>
      <c r="C82" s="13"/>
      <c r="D82" s="527" t="s">
        <v>511</v>
      </c>
      <c r="E82" s="261" t="s">
        <v>428</v>
      </c>
      <c r="F82" s="528"/>
      <c r="G82" s="528"/>
      <c r="H82" s="528"/>
      <c r="I82" s="528"/>
      <c r="J82" s="528"/>
      <c r="K82" s="528"/>
      <c r="L82" s="528"/>
      <c r="M82" s="528"/>
      <c r="N82" s="528"/>
      <c r="O82" s="528"/>
      <c r="P82" s="528"/>
      <c r="Q82" s="528"/>
      <c r="R82" s="528"/>
      <c r="S82" s="528"/>
      <c r="T82" s="528"/>
      <c r="U82" s="529"/>
      <c r="V82" s="267"/>
      <c r="W82" s="267"/>
      <c r="X82" s="267"/>
      <c r="Y82" s="267"/>
      <c r="Z82" s="267"/>
      <c r="AA82" s="200"/>
    </row>
    <row r="83" spans="1:27" ht="13.5" customHeight="1" x14ac:dyDescent="0.15">
      <c r="A83" s="1"/>
      <c r="B83" s="13"/>
      <c r="C83" s="13" t="s">
        <v>514</v>
      </c>
      <c r="D83" s="487" t="s">
        <v>221</v>
      </c>
      <c r="E83" s="487"/>
      <c r="F83" s="487"/>
      <c r="G83" s="487"/>
      <c r="H83" s="487"/>
      <c r="I83" s="487"/>
      <c r="J83" s="487"/>
      <c r="K83" s="487"/>
      <c r="L83" s="487"/>
      <c r="M83" s="487"/>
      <c r="N83" s="487"/>
      <c r="O83" s="487"/>
      <c r="P83" s="487"/>
      <c r="Q83" s="487"/>
      <c r="R83" s="487"/>
      <c r="S83" s="487"/>
      <c r="T83" s="487"/>
      <c r="U83" s="503"/>
      <c r="V83" s="100"/>
      <c r="W83" s="100"/>
      <c r="X83" s="100"/>
      <c r="Y83" s="100"/>
      <c r="Z83" s="100"/>
      <c r="AA83" s="100"/>
    </row>
    <row r="84" spans="1:27" ht="13.5" customHeight="1" x14ac:dyDescent="0.15">
      <c r="A84" s="1"/>
      <c r="B84" s="13"/>
      <c r="C84" s="13"/>
      <c r="D84" s="527" t="s">
        <v>511</v>
      </c>
      <c r="E84" s="261" t="s">
        <v>561</v>
      </c>
      <c r="F84" s="261"/>
      <c r="G84" s="261"/>
      <c r="H84" s="261"/>
      <c r="I84" s="261"/>
      <c r="J84" s="261"/>
      <c r="K84" s="261"/>
      <c r="L84" s="261"/>
      <c r="M84" s="261"/>
      <c r="N84" s="261"/>
      <c r="O84" s="261"/>
      <c r="P84" s="261"/>
      <c r="Q84" s="261"/>
      <c r="R84" s="261"/>
      <c r="S84" s="261"/>
      <c r="T84" s="261"/>
      <c r="U84" s="507"/>
      <c r="V84" s="111"/>
      <c r="W84" s="111"/>
      <c r="X84" s="111"/>
      <c r="Y84" s="111"/>
      <c r="Z84" s="111"/>
      <c r="AA84" s="111"/>
    </row>
    <row r="85" spans="1:27" ht="13.5" customHeight="1" x14ac:dyDescent="0.15">
      <c r="A85" s="1"/>
      <c r="B85" s="13"/>
      <c r="C85" s="13"/>
      <c r="D85" s="527" t="s">
        <v>511</v>
      </c>
      <c r="E85" s="530" t="s">
        <v>562</v>
      </c>
      <c r="F85" s="530"/>
      <c r="G85" s="530"/>
      <c r="H85" s="530"/>
      <c r="I85" s="530"/>
      <c r="J85" s="530"/>
      <c r="K85" s="530"/>
      <c r="L85" s="530"/>
      <c r="M85" s="530"/>
      <c r="N85" s="530"/>
      <c r="O85" s="530"/>
      <c r="P85" s="530"/>
      <c r="Q85" s="530"/>
      <c r="R85" s="530"/>
      <c r="S85" s="530"/>
      <c r="T85" s="530"/>
      <c r="U85" s="531"/>
      <c r="V85" s="283"/>
      <c r="W85" s="111"/>
      <c r="X85" s="111"/>
      <c r="Y85" s="111"/>
      <c r="Z85" s="111"/>
      <c r="AA85" s="111"/>
    </row>
    <row r="86" spans="1:27" ht="13.5" customHeight="1" x14ac:dyDescent="0.15">
      <c r="A86" s="1"/>
      <c r="B86" s="13"/>
      <c r="C86" s="13" t="s">
        <v>515</v>
      </c>
      <c r="D86" s="487" t="s">
        <v>222</v>
      </c>
      <c r="E86" s="487"/>
      <c r="F86" s="487"/>
      <c r="G86" s="487"/>
      <c r="H86" s="487"/>
      <c r="I86" s="487"/>
      <c r="J86" s="487"/>
      <c r="K86" s="487"/>
      <c r="L86" s="487"/>
      <c r="M86" s="487"/>
      <c r="N86" s="487"/>
      <c r="O86" s="487"/>
      <c r="P86" s="487"/>
      <c r="Q86" s="487"/>
      <c r="R86" s="487"/>
      <c r="S86" s="487"/>
      <c r="T86" s="487"/>
      <c r="U86" s="503"/>
      <c r="V86" s="100"/>
      <c r="W86" s="100"/>
      <c r="X86" s="100"/>
      <c r="Y86" s="100"/>
      <c r="Z86" s="100"/>
      <c r="AA86" s="100"/>
    </row>
    <row r="87" spans="1:27" ht="13.5" customHeight="1" x14ac:dyDescent="0.15">
      <c r="A87" s="1"/>
      <c r="B87" s="13"/>
      <c r="C87" s="13"/>
      <c r="D87" s="527" t="s">
        <v>511</v>
      </c>
      <c r="E87" s="778" t="s">
        <v>429</v>
      </c>
      <c r="F87" s="778"/>
      <c r="G87" s="778"/>
      <c r="H87" s="778"/>
      <c r="I87" s="778"/>
      <c r="J87" s="778"/>
      <c r="K87" s="778"/>
      <c r="L87" s="778"/>
      <c r="M87" s="778"/>
      <c r="N87" s="778"/>
      <c r="O87" s="778"/>
      <c r="P87" s="778"/>
      <c r="Q87" s="778"/>
      <c r="R87" s="778"/>
      <c r="S87" s="778"/>
      <c r="T87" s="778"/>
      <c r="U87" s="778"/>
      <c r="V87" s="778"/>
      <c r="W87" s="778"/>
      <c r="X87" s="778"/>
      <c r="Y87" s="778"/>
      <c r="Z87" s="778"/>
      <c r="AA87" s="778"/>
    </row>
    <row r="88" spans="1:27" ht="13.5" customHeight="1" x14ac:dyDescent="0.15">
      <c r="A88" s="1"/>
      <c r="B88" s="13"/>
      <c r="C88" s="13"/>
      <c r="D88" s="527"/>
      <c r="E88" s="778"/>
      <c r="F88" s="778"/>
      <c r="G88" s="778"/>
      <c r="H88" s="778"/>
      <c r="I88" s="778"/>
      <c r="J88" s="778"/>
      <c r="K88" s="778"/>
      <c r="L88" s="778"/>
      <c r="M88" s="778"/>
      <c r="N88" s="778"/>
      <c r="O88" s="778"/>
      <c r="P88" s="778"/>
      <c r="Q88" s="778"/>
      <c r="R88" s="778"/>
      <c r="S88" s="778"/>
      <c r="T88" s="778"/>
      <c r="U88" s="778"/>
      <c r="V88" s="778"/>
      <c r="W88" s="778"/>
      <c r="X88" s="778"/>
      <c r="Y88" s="778"/>
      <c r="Z88" s="778"/>
      <c r="AA88" s="778"/>
    </row>
    <row r="89" spans="1:27" ht="13.5" customHeight="1" x14ac:dyDescent="0.15">
      <c r="A89" s="1"/>
      <c r="B89" s="13"/>
      <c r="C89" s="13" t="s">
        <v>516</v>
      </c>
      <c r="D89" s="487" t="s">
        <v>223</v>
      </c>
      <c r="E89" s="487"/>
      <c r="F89" s="487"/>
      <c r="G89" s="487"/>
      <c r="H89" s="487"/>
      <c r="I89" s="487"/>
      <c r="J89" s="487"/>
      <c r="K89" s="487"/>
      <c r="L89" s="487"/>
      <c r="M89" s="487"/>
      <c r="N89" s="487"/>
      <c r="O89" s="487"/>
      <c r="P89" s="487"/>
      <c r="Q89" s="487"/>
      <c r="R89" s="487"/>
      <c r="S89" s="487"/>
      <c r="T89" s="487"/>
      <c r="U89" s="503"/>
      <c r="V89" s="100"/>
      <c r="W89" s="100"/>
      <c r="X89" s="100"/>
      <c r="Y89" s="100"/>
      <c r="Z89" s="100"/>
      <c r="AA89" s="100"/>
    </row>
    <row r="90" spans="1:27" ht="13.5" customHeight="1" x14ac:dyDescent="0.15">
      <c r="A90" s="1"/>
      <c r="B90" s="13"/>
      <c r="C90" s="13"/>
      <c r="D90" s="527" t="s">
        <v>511</v>
      </c>
      <c r="E90" s="261" t="s">
        <v>430</v>
      </c>
      <c r="F90" s="261"/>
      <c r="G90" s="261"/>
      <c r="H90" s="261"/>
      <c r="I90" s="261"/>
      <c r="J90" s="261"/>
      <c r="K90" s="261"/>
      <c r="L90" s="261"/>
      <c r="M90" s="261"/>
      <c r="N90" s="261"/>
      <c r="O90" s="261"/>
      <c r="P90" s="261"/>
      <c r="Q90" s="261"/>
      <c r="R90" s="261"/>
      <c r="S90" s="261"/>
      <c r="T90" s="261"/>
      <c r="U90" s="507"/>
      <c r="V90" s="111"/>
      <c r="W90" s="111"/>
      <c r="X90" s="111"/>
      <c r="Y90" s="111"/>
      <c r="Z90" s="111"/>
      <c r="AA90" s="111"/>
    </row>
    <row r="91" spans="1:27" ht="13.5" customHeight="1" x14ac:dyDescent="0.15">
      <c r="A91" s="1"/>
      <c r="B91" s="13"/>
      <c r="C91" s="13"/>
      <c r="D91" s="527" t="s">
        <v>511</v>
      </c>
      <c r="E91" s="261" t="s">
        <v>517</v>
      </c>
      <c r="F91" s="261"/>
      <c r="G91" s="261"/>
      <c r="H91" s="261"/>
      <c r="I91" s="261"/>
      <c r="J91" s="261"/>
      <c r="K91" s="261"/>
      <c r="L91" s="261"/>
      <c r="M91" s="261"/>
      <c r="N91" s="261"/>
      <c r="O91" s="261"/>
      <c r="P91" s="261"/>
      <c r="Q91" s="261"/>
      <c r="R91" s="261"/>
      <c r="S91" s="261"/>
      <c r="T91" s="261"/>
      <c r="U91" s="507"/>
      <c r="V91" s="111"/>
      <c r="W91" s="111"/>
      <c r="X91" s="111"/>
      <c r="Y91" s="111"/>
      <c r="Z91" s="111"/>
      <c r="AA91" s="111"/>
    </row>
    <row r="92" spans="1:27" ht="13.5" customHeight="1" x14ac:dyDescent="0.15">
      <c r="A92" s="1"/>
      <c r="B92" s="13"/>
      <c r="C92" s="13"/>
      <c r="D92" s="261"/>
      <c r="E92" s="757" t="s">
        <v>476</v>
      </c>
      <c r="F92" s="757"/>
      <c r="G92" s="757"/>
      <c r="H92" s="757"/>
      <c r="I92" s="757"/>
      <c r="J92" s="757"/>
      <c r="K92" s="757"/>
      <c r="L92" s="757"/>
      <c r="M92" s="757"/>
      <c r="N92" s="757"/>
      <c r="O92" s="757"/>
      <c r="P92" s="757"/>
      <c r="Q92" s="757"/>
      <c r="R92" s="757"/>
      <c r="S92" s="757"/>
      <c r="T92" s="757"/>
      <c r="U92" s="757"/>
      <c r="V92" s="757"/>
      <c r="W92" s="757"/>
      <c r="X92" s="757"/>
      <c r="Y92" s="757"/>
      <c r="Z92" s="757"/>
      <c r="AA92" s="757"/>
    </row>
    <row r="93" spans="1:27" ht="13.5" customHeight="1" x14ac:dyDescent="0.15">
      <c r="A93" s="1"/>
      <c r="B93" s="13"/>
      <c r="C93" s="13"/>
      <c r="D93" s="261"/>
      <c r="E93" s="757"/>
      <c r="F93" s="757"/>
      <c r="G93" s="757"/>
      <c r="H93" s="757"/>
      <c r="I93" s="757"/>
      <c r="J93" s="757"/>
      <c r="K93" s="757"/>
      <c r="L93" s="757"/>
      <c r="M93" s="757"/>
      <c r="N93" s="757"/>
      <c r="O93" s="757"/>
      <c r="P93" s="757"/>
      <c r="Q93" s="757"/>
      <c r="R93" s="757"/>
      <c r="S93" s="757"/>
      <c r="T93" s="757"/>
      <c r="U93" s="757"/>
      <c r="V93" s="757"/>
      <c r="W93" s="757"/>
      <c r="X93" s="757"/>
      <c r="Y93" s="757"/>
      <c r="Z93" s="757"/>
      <c r="AA93" s="757"/>
    </row>
    <row r="94" spans="1:27" ht="13.5" customHeight="1" x14ac:dyDescent="0.15">
      <c r="A94" s="1"/>
      <c r="B94" s="13"/>
      <c r="C94" s="13" t="s">
        <v>518</v>
      </c>
      <c r="D94" s="532" t="s">
        <v>686</v>
      </c>
      <c r="E94" s="533"/>
      <c r="F94" s="533"/>
      <c r="G94" s="533"/>
      <c r="H94" s="533"/>
      <c r="I94" s="533"/>
      <c r="J94" s="533"/>
      <c r="K94" s="533"/>
      <c r="L94" s="533"/>
      <c r="M94" s="533"/>
      <c r="N94" s="534"/>
      <c r="O94" s="534"/>
      <c r="P94" s="534"/>
      <c r="Q94" s="534"/>
      <c r="R94" s="534"/>
      <c r="S94" s="534"/>
      <c r="T94" s="534"/>
      <c r="U94" s="534"/>
      <c r="V94" s="534"/>
      <c r="W94" s="534"/>
      <c r="X94" s="534"/>
      <c r="Y94" s="534"/>
      <c r="Z94" s="534"/>
      <c r="AA94" s="534"/>
    </row>
    <row r="95" spans="1:27" ht="13.5" customHeight="1" x14ac:dyDescent="0.15">
      <c r="A95" s="1"/>
      <c r="B95" s="13"/>
      <c r="C95" s="13"/>
      <c r="D95" s="779" t="s">
        <v>707</v>
      </c>
      <c r="E95" s="779"/>
      <c r="F95" s="779"/>
      <c r="G95" s="779"/>
      <c r="H95" s="779"/>
      <c r="I95" s="779"/>
      <c r="J95" s="779"/>
      <c r="K95" s="779"/>
      <c r="L95" s="779"/>
      <c r="M95" s="779"/>
      <c r="N95" s="779"/>
      <c r="O95" s="779"/>
      <c r="P95" s="779"/>
      <c r="Q95" s="779"/>
      <c r="R95" s="779"/>
      <c r="S95" s="779"/>
      <c r="T95" s="779"/>
      <c r="U95" s="779"/>
      <c r="V95" s="779"/>
      <c r="W95" s="779"/>
      <c r="X95" s="779"/>
      <c r="Y95" s="779"/>
      <c r="Z95" s="779"/>
      <c r="AA95" s="779"/>
    </row>
    <row r="96" spans="1:27" ht="13.5" customHeight="1" x14ac:dyDescent="0.15">
      <c r="A96" s="1"/>
      <c r="B96" s="13"/>
      <c r="C96" s="13"/>
      <c r="D96" s="779"/>
      <c r="E96" s="779"/>
      <c r="F96" s="779"/>
      <c r="G96" s="779"/>
      <c r="H96" s="779"/>
      <c r="I96" s="779"/>
      <c r="J96" s="779"/>
      <c r="K96" s="779"/>
      <c r="L96" s="779"/>
      <c r="M96" s="779"/>
      <c r="N96" s="779"/>
      <c r="O96" s="779"/>
      <c r="P96" s="779"/>
      <c r="Q96" s="779"/>
      <c r="R96" s="779"/>
      <c r="S96" s="779"/>
      <c r="T96" s="779"/>
      <c r="U96" s="779"/>
      <c r="V96" s="779"/>
      <c r="W96" s="779"/>
      <c r="X96" s="779"/>
      <c r="Y96" s="779"/>
      <c r="Z96" s="779"/>
      <c r="AA96" s="779"/>
    </row>
    <row r="97" spans="1:27" ht="13.5" customHeight="1" x14ac:dyDescent="0.15">
      <c r="A97" s="1"/>
      <c r="B97" s="13"/>
      <c r="C97" s="13"/>
      <c r="D97" s="779"/>
      <c r="E97" s="779"/>
      <c r="F97" s="779"/>
      <c r="G97" s="779"/>
      <c r="H97" s="779"/>
      <c r="I97" s="779"/>
      <c r="J97" s="779"/>
      <c r="K97" s="779"/>
      <c r="L97" s="779"/>
      <c r="M97" s="779"/>
      <c r="N97" s="779"/>
      <c r="O97" s="779"/>
      <c r="P97" s="779"/>
      <c r="Q97" s="779"/>
      <c r="R97" s="779"/>
      <c r="S97" s="779"/>
      <c r="T97" s="779"/>
      <c r="U97" s="779"/>
      <c r="V97" s="779"/>
      <c r="W97" s="779"/>
      <c r="X97" s="779"/>
      <c r="Y97" s="779"/>
      <c r="Z97" s="779"/>
      <c r="AA97" s="779"/>
    </row>
    <row r="98" spans="1:27" ht="13.5" customHeight="1" x14ac:dyDescent="0.15">
      <c r="A98" s="1"/>
      <c r="B98" s="13"/>
      <c r="C98" s="13"/>
      <c r="D98" s="779"/>
      <c r="E98" s="779"/>
      <c r="F98" s="779"/>
      <c r="G98" s="779"/>
      <c r="H98" s="779"/>
      <c r="I98" s="779"/>
      <c r="J98" s="779"/>
      <c r="K98" s="779"/>
      <c r="L98" s="779"/>
      <c r="M98" s="779"/>
      <c r="N98" s="779"/>
      <c r="O98" s="779"/>
      <c r="P98" s="779"/>
      <c r="Q98" s="779"/>
      <c r="R98" s="779"/>
      <c r="S98" s="779"/>
      <c r="T98" s="779"/>
      <c r="U98" s="779"/>
      <c r="V98" s="779"/>
      <c r="W98" s="779"/>
      <c r="X98" s="779"/>
      <c r="Y98" s="779"/>
      <c r="Z98" s="779"/>
      <c r="AA98" s="779"/>
    </row>
    <row r="99" spans="1:27" ht="13.5" customHeight="1" x14ac:dyDescent="0.15">
      <c r="A99" s="1"/>
      <c r="B99" s="13"/>
      <c r="C99" s="13" t="s">
        <v>519</v>
      </c>
      <c r="D99" s="487" t="s">
        <v>224</v>
      </c>
      <c r="E99" s="487"/>
      <c r="F99" s="487"/>
      <c r="G99" s="487"/>
      <c r="H99" s="487"/>
      <c r="I99" s="487"/>
      <c r="J99" s="487"/>
      <c r="K99" s="487"/>
      <c r="L99" s="487"/>
      <c r="M99" s="487"/>
      <c r="N99" s="487"/>
      <c r="O99" s="487"/>
      <c r="P99" s="487"/>
      <c r="Q99" s="487"/>
      <c r="R99" s="487"/>
      <c r="S99" s="487"/>
      <c r="T99" s="487"/>
      <c r="U99" s="503"/>
      <c r="V99" s="100"/>
      <c r="W99" s="100"/>
      <c r="X99" s="100"/>
      <c r="Y99" s="100"/>
      <c r="Z99" s="100"/>
      <c r="AA99" s="100"/>
    </row>
    <row r="100" spans="1:27" ht="13.5" customHeight="1" x14ac:dyDescent="0.15">
      <c r="A100" s="1"/>
      <c r="B100" s="13"/>
      <c r="C100" s="13"/>
      <c r="D100" s="527" t="s">
        <v>511</v>
      </c>
      <c r="E100" s="732" t="s">
        <v>491</v>
      </c>
      <c r="F100" s="732"/>
      <c r="G100" s="732"/>
      <c r="H100" s="732"/>
      <c r="I100" s="732"/>
      <c r="J100" s="732"/>
      <c r="K100" s="732"/>
      <c r="L100" s="732"/>
      <c r="M100" s="732"/>
      <c r="N100" s="732"/>
      <c r="O100" s="732"/>
      <c r="P100" s="732"/>
      <c r="Q100" s="732"/>
      <c r="R100" s="732"/>
      <c r="S100" s="732"/>
      <c r="T100" s="732"/>
      <c r="U100" s="732"/>
      <c r="V100" s="732"/>
      <c r="W100" s="732"/>
      <c r="X100" s="732"/>
      <c r="Y100" s="732"/>
      <c r="Z100" s="732"/>
      <c r="AA100" s="732"/>
    </row>
    <row r="101" spans="1:27" ht="13.5" customHeight="1" x14ac:dyDescent="0.15">
      <c r="A101" s="1"/>
      <c r="B101" s="13"/>
      <c r="C101" s="13"/>
      <c r="D101" s="527"/>
      <c r="E101" s="732"/>
      <c r="F101" s="732"/>
      <c r="G101" s="732"/>
      <c r="H101" s="732"/>
      <c r="I101" s="732"/>
      <c r="J101" s="732"/>
      <c r="K101" s="732"/>
      <c r="L101" s="732"/>
      <c r="M101" s="732"/>
      <c r="N101" s="732"/>
      <c r="O101" s="732"/>
      <c r="P101" s="732"/>
      <c r="Q101" s="732"/>
      <c r="R101" s="732"/>
      <c r="S101" s="732"/>
      <c r="T101" s="732"/>
      <c r="U101" s="732"/>
      <c r="V101" s="732"/>
      <c r="W101" s="732"/>
      <c r="X101" s="732"/>
      <c r="Y101" s="732"/>
      <c r="Z101" s="732"/>
      <c r="AA101" s="732"/>
    </row>
    <row r="102" spans="1:27" ht="13.5" customHeight="1" x14ac:dyDescent="0.15">
      <c r="A102" s="1"/>
      <c r="B102" s="13"/>
      <c r="C102" s="13"/>
      <c r="D102" s="527" t="s">
        <v>511</v>
      </c>
      <c r="E102" s="535" t="s">
        <v>431</v>
      </c>
      <c r="F102" s="535"/>
      <c r="G102" s="535"/>
      <c r="H102" s="535"/>
      <c r="I102" s="535"/>
      <c r="J102" s="535"/>
      <c r="K102" s="535"/>
      <c r="L102" s="535"/>
      <c r="M102" s="535"/>
      <c r="N102" s="535"/>
      <c r="O102" s="535"/>
      <c r="P102" s="535"/>
      <c r="Q102" s="535"/>
      <c r="R102" s="535"/>
      <c r="S102" s="535"/>
      <c r="T102" s="535"/>
      <c r="U102" s="535"/>
      <c r="V102" s="535"/>
      <c r="W102" s="535"/>
      <c r="X102" s="535"/>
      <c r="Y102" s="535"/>
      <c r="Z102" s="535"/>
      <c r="AA102" s="535"/>
    </row>
    <row r="103" spans="1:27" ht="13.5" customHeight="1" x14ac:dyDescent="0.15">
      <c r="A103" s="1"/>
      <c r="B103" s="13"/>
      <c r="C103" s="13"/>
      <c r="D103" s="527" t="s">
        <v>511</v>
      </c>
      <c r="E103" s="732" t="s">
        <v>432</v>
      </c>
      <c r="F103" s="732"/>
      <c r="G103" s="732"/>
      <c r="H103" s="732"/>
      <c r="I103" s="732"/>
      <c r="J103" s="732"/>
      <c r="K103" s="732"/>
      <c r="L103" s="732"/>
      <c r="M103" s="732"/>
      <c r="N103" s="732"/>
      <c r="O103" s="732"/>
      <c r="P103" s="732"/>
      <c r="Q103" s="732"/>
      <c r="R103" s="732"/>
      <c r="S103" s="732"/>
      <c r="T103" s="732"/>
      <c r="U103" s="732"/>
      <c r="V103" s="732"/>
      <c r="W103" s="732"/>
      <c r="X103" s="732"/>
      <c r="Y103" s="732"/>
      <c r="Z103" s="732"/>
      <c r="AA103" s="732"/>
    </row>
    <row r="104" spans="1:27" ht="13.5" customHeight="1" x14ac:dyDescent="0.15">
      <c r="A104" s="1"/>
      <c r="B104" s="13"/>
      <c r="C104" s="13"/>
      <c r="D104" s="487"/>
      <c r="E104" s="732"/>
      <c r="F104" s="732"/>
      <c r="G104" s="732"/>
      <c r="H104" s="732"/>
      <c r="I104" s="732"/>
      <c r="J104" s="732"/>
      <c r="K104" s="732"/>
      <c r="L104" s="732"/>
      <c r="M104" s="732"/>
      <c r="N104" s="732"/>
      <c r="O104" s="732"/>
      <c r="P104" s="732"/>
      <c r="Q104" s="732"/>
      <c r="R104" s="732"/>
      <c r="S104" s="732"/>
      <c r="T104" s="732"/>
      <c r="U104" s="732"/>
      <c r="V104" s="732"/>
      <c r="W104" s="732"/>
      <c r="X104" s="732"/>
      <c r="Y104" s="732"/>
      <c r="Z104" s="732"/>
      <c r="AA104" s="732"/>
    </row>
    <row r="105" spans="1:27" ht="13.5" customHeight="1" x14ac:dyDescent="0.15">
      <c r="A105" s="1"/>
      <c r="B105" s="13"/>
      <c r="C105" s="13"/>
      <c r="D105" s="487" t="s">
        <v>218</v>
      </c>
      <c r="E105" s="757" t="s">
        <v>433</v>
      </c>
      <c r="F105" s="757"/>
      <c r="G105" s="757"/>
      <c r="H105" s="757"/>
      <c r="I105" s="757"/>
      <c r="J105" s="757"/>
      <c r="K105" s="757"/>
      <c r="L105" s="757"/>
      <c r="M105" s="757"/>
      <c r="N105" s="757"/>
      <c r="O105" s="757"/>
      <c r="P105" s="757"/>
      <c r="Q105" s="757"/>
      <c r="R105" s="757"/>
      <c r="S105" s="757"/>
      <c r="T105" s="757"/>
      <c r="U105" s="757"/>
      <c r="V105" s="757"/>
      <c r="W105" s="757"/>
      <c r="X105" s="757"/>
      <c r="Y105" s="757"/>
      <c r="Z105" s="757"/>
      <c r="AA105" s="757"/>
    </row>
    <row r="106" spans="1:27" ht="13.5" customHeight="1" x14ac:dyDescent="0.15">
      <c r="A106" s="1"/>
      <c r="B106" s="13"/>
      <c r="C106" s="13"/>
      <c r="D106" s="487"/>
      <c r="E106" s="757"/>
      <c r="F106" s="757"/>
      <c r="G106" s="757"/>
      <c r="H106" s="757"/>
      <c r="I106" s="757"/>
      <c r="J106" s="757"/>
      <c r="K106" s="757"/>
      <c r="L106" s="757"/>
      <c r="M106" s="757"/>
      <c r="N106" s="757"/>
      <c r="O106" s="757"/>
      <c r="P106" s="757"/>
      <c r="Q106" s="757"/>
      <c r="R106" s="757"/>
      <c r="S106" s="757"/>
      <c r="T106" s="757"/>
      <c r="U106" s="757"/>
      <c r="V106" s="757"/>
      <c r="W106" s="757"/>
      <c r="X106" s="757"/>
      <c r="Y106" s="757"/>
      <c r="Z106" s="757"/>
      <c r="AA106" s="757"/>
    </row>
    <row r="107" spans="1:27" ht="13.5" customHeight="1" x14ac:dyDescent="0.15">
      <c r="A107" s="1"/>
      <c r="B107" s="13"/>
      <c r="C107" s="13"/>
      <c r="D107" s="487"/>
      <c r="E107" s="757"/>
      <c r="F107" s="757"/>
      <c r="G107" s="757"/>
      <c r="H107" s="757"/>
      <c r="I107" s="757"/>
      <c r="J107" s="757"/>
      <c r="K107" s="757"/>
      <c r="L107" s="757"/>
      <c r="M107" s="757"/>
      <c r="N107" s="757"/>
      <c r="O107" s="757"/>
      <c r="P107" s="757"/>
      <c r="Q107" s="757"/>
      <c r="R107" s="757"/>
      <c r="S107" s="757"/>
      <c r="T107" s="757"/>
      <c r="U107" s="757"/>
      <c r="V107" s="757"/>
      <c r="W107" s="757"/>
      <c r="X107" s="757"/>
      <c r="Y107" s="757"/>
      <c r="Z107" s="757"/>
      <c r="AA107" s="757"/>
    </row>
    <row r="108" spans="1:27" ht="13.5" customHeight="1" x14ac:dyDescent="0.15">
      <c r="A108" s="1"/>
      <c r="B108" s="13"/>
      <c r="C108" s="13" t="s">
        <v>520</v>
      </c>
      <c r="D108" s="487" t="s">
        <v>227</v>
      </c>
      <c r="E108" s="536"/>
      <c r="F108" s="536"/>
      <c r="G108" s="536"/>
      <c r="H108" s="536"/>
      <c r="I108" s="536"/>
      <c r="J108" s="536"/>
      <c r="K108" s="536"/>
      <c r="L108" s="536"/>
      <c r="M108" s="536"/>
      <c r="N108" s="536"/>
      <c r="O108" s="536"/>
      <c r="P108" s="536"/>
      <c r="Q108" s="536"/>
      <c r="R108" s="536"/>
      <c r="S108" s="536"/>
      <c r="T108" s="536"/>
      <c r="U108" s="536"/>
      <c r="V108" s="536"/>
      <c r="W108" s="536"/>
      <c r="X108" s="536"/>
      <c r="Y108" s="536"/>
      <c r="Z108" s="536"/>
      <c r="AA108" s="536"/>
    </row>
    <row r="109" spans="1:27" ht="13.5" customHeight="1" x14ac:dyDescent="0.15">
      <c r="A109" s="1"/>
      <c r="B109" s="13"/>
      <c r="C109" s="13"/>
      <c r="D109" s="487" t="s">
        <v>218</v>
      </c>
      <c r="E109" s="261" t="s">
        <v>434</v>
      </c>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row>
    <row r="110" spans="1:27" ht="13.5" customHeight="1" x14ac:dyDescent="0.15">
      <c r="A110" s="1"/>
      <c r="B110" s="13"/>
      <c r="C110" s="13"/>
      <c r="D110" s="487" t="s">
        <v>511</v>
      </c>
      <c r="E110" s="757" t="s">
        <v>563</v>
      </c>
      <c r="F110" s="757"/>
      <c r="G110" s="757"/>
      <c r="H110" s="757"/>
      <c r="I110" s="757"/>
      <c r="J110" s="757"/>
      <c r="K110" s="757"/>
      <c r="L110" s="757"/>
      <c r="M110" s="757"/>
      <c r="N110" s="757"/>
      <c r="O110" s="757"/>
      <c r="P110" s="757"/>
      <c r="Q110" s="757"/>
      <c r="R110" s="757"/>
      <c r="S110" s="757"/>
      <c r="T110" s="757"/>
      <c r="U110" s="757"/>
      <c r="V110" s="757"/>
      <c r="W110" s="757"/>
      <c r="X110" s="757"/>
      <c r="Y110" s="757"/>
      <c r="Z110" s="757"/>
      <c r="AA110" s="757"/>
    </row>
    <row r="111" spans="1:27" ht="13.5" customHeight="1" x14ac:dyDescent="0.15">
      <c r="A111" s="1"/>
      <c r="B111" s="13"/>
      <c r="C111" s="13"/>
      <c r="D111" s="487"/>
      <c r="E111" s="757"/>
      <c r="F111" s="757"/>
      <c r="G111" s="757"/>
      <c r="H111" s="757"/>
      <c r="I111" s="757"/>
      <c r="J111" s="757"/>
      <c r="K111" s="757"/>
      <c r="L111" s="757"/>
      <c r="M111" s="757"/>
      <c r="N111" s="757"/>
      <c r="O111" s="757"/>
      <c r="P111" s="757"/>
      <c r="Q111" s="757"/>
      <c r="R111" s="757"/>
      <c r="S111" s="757"/>
      <c r="T111" s="757"/>
      <c r="U111" s="757"/>
      <c r="V111" s="757"/>
      <c r="W111" s="757"/>
      <c r="X111" s="757"/>
      <c r="Y111" s="757"/>
      <c r="Z111" s="757"/>
      <c r="AA111" s="757"/>
    </row>
    <row r="112" spans="1:27" ht="6" customHeight="1" x14ac:dyDescent="0.15">
      <c r="A112" s="1"/>
      <c r="B112" s="13"/>
      <c r="C112" s="13"/>
      <c r="D112" s="487"/>
      <c r="E112" s="261"/>
      <c r="F112" s="261"/>
      <c r="G112" s="261"/>
      <c r="H112" s="261"/>
      <c r="I112" s="261"/>
      <c r="J112" s="261"/>
      <c r="K112" s="261"/>
      <c r="L112" s="261"/>
      <c r="M112" s="261"/>
      <c r="N112" s="261"/>
      <c r="O112" s="261"/>
      <c r="P112" s="261"/>
      <c r="Q112" s="261"/>
      <c r="R112" s="261"/>
      <c r="S112" s="261"/>
      <c r="T112" s="261"/>
      <c r="U112" s="261"/>
      <c r="V112" s="261"/>
      <c r="W112" s="261"/>
      <c r="X112" s="261"/>
      <c r="Y112" s="261"/>
      <c r="Z112" s="261"/>
      <c r="AA112" s="261"/>
    </row>
    <row r="113" spans="1:27" ht="13.5" customHeight="1" x14ac:dyDescent="0.15">
      <c r="A113" s="1" t="s">
        <v>510</v>
      </c>
      <c r="B113" s="13"/>
      <c r="C113" s="282" t="s">
        <v>262</v>
      </c>
      <c r="D113" s="487"/>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row>
    <row r="114" spans="1:27" ht="5.25" customHeight="1" x14ac:dyDescent="0.15">
      <c r="A114" s="1"/>
      <c r="B114" s="13"/>
      <c r="C114" s="106"/>
      <c r="D114" s="487"/>
      <c r="E114" s="261"/>
      <c r="F114" s="261"/>
      <c r="G114" s="261"/>
      <c r="H114" s="261"/>
      <c r="I114" s="261"/>
      <c r="J114" s="261"/>
      <c r="K114" s="261"/>
      <c r="L114" s="261"/>
      <c r="M114" s="261"/>
      <c r="N114" s="261"/>
      <c r="O114" s="261"/>
      <c r="P114" s="261"/>
      <c r="Q114" s="261"/>
      <c r="R114" s="261"/>
      <c r="S114" s="261"/>
      <c r="T114" s="261"/>
      <c r="U114" s="261"/>
      <c r="V114" s="261"/>
      <c r="W114" s="261"/>
      <c r="X114" s="261"/>
      <c r="Y114" s="261"/>
      <c r="Z114" s="261"/>
      <c r="AA114" s="261"/>
    </row>
    <row r="115" spans="1:27" ht="13.5" customHeight="1" x14ac:dyDescent="0.15">
      <c r="A115" s="1"/>
      <c r="B115" s="1" t="s">
        <v>389</v>
      </c>
      <c r="C115" s="13" t="s">
        <v>231</v>
      </c>
      <c r="D115" s="487"/>
      <c r="E115" s="261"/>
      <c r="F115" s="261"/>
      <c r="G115" s="261"/>
      <c r="H115" s="261"/>
      <c r="I115" s="261"/>
      <c r="J115" s="261"/>
      <c r="K115" s="261"/>
      <c r="L115" s="261"/>
      <c r="M115" s="261"/>
      <c r="N115" s="261"/>
      <c r="O115" s="261"/>
      <c r="P115" s="261"/>
      <c r="Q115" s="261"/>
      <c r="R115" s="261"/>
      <c r="S115" s="261"/>
      <c r="T115" s="261"/>
      <c r="U115" s="261"/>
      <c r="V115" s="261"/>
      <c r="W115" s="261"/>
      <c r="X115" s="261"/>
      <c r="Y115" s="261"/>
      <c r="Z115" s="261"/>
      <c r="AA115" s="261"/>
    </row>
    <row r="116" spans="1:27" ht="13.5" customHeight="1" x14ac:dyDescent="0.15">
      <c r="A116" s="13"/>
      <c r="B116" s="13"/>
      <c r="C116" s="487" t="s">
        <v>391</v>
      </c>
      <c r="D116" s="261" t="s">
        <v>435</v>
      </c>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c r="AA116" s="261"/>
    </row>
    <row r="117" spans="1:27" ht="13.5" customHeight="1" x14ac:dyDescent="0.15">
      <c r="A117" s="13"/>
      <c r="B117" s="13"/>
      <c r="C117" s="487" t="s">
        <v>394</v>
      </c>
      <c r="D117" s="261" t="s">
        <v>233</v>
      </c>
      <c r="E117" s="261"/>
      <c r="F117" s="261"/>
      <c r="G117" s="261"/>
      <c r="H117" s="261"/>
      <c r="I117" s="261"/>
      <c r="J117" s="261"/>
      <c r="K117" s="261"/>
      <c r="L117" s="261"/>
      <c r="M117" s="261"/>
      <c r="N117" s="261"/>
      <c r="O117" s="261"/>
      <c r="P117" s="261"/>
      <c r="Q117" s="261"/>
      <c r="R117" s="261"/>
      <c r="S117" s="261"/>
      <c r="T117" s="261"/>
      <c r="U117" s="507"/>
      <c r="V117" s="111"/>
      <c r="W117" s="111"/>
      <c r="X117" s="111"/>
      <c r="Y117" s="111"/>
      <c r="Z117" s="111"/>
      <c r="AA117" s="111"/>
    </row>
    <row r="118" spans="1:27" ht="13.5" customHeight="1" x14ac:dyDescent="0.15">
      <c r="A118" s="13"/>
      <c r="B118" s="13"/>
      <c r="C118" s="487" t="s">
        <v>512</v>
      </c>
      <c r="D118" s="757" t="s">
        <v>436</v>
      </c>
      <c r="E118" s="757"/>
      <c r="F118" s="757"/>
      <c r="G118" s="757"/>
      <c r="H118" s="757"/>
      <c r="I118" s="757"/>
      <c r="J118" s="757"/>
      <c r="K118" s="757"/>
      <c r="L118" s="757"/>
      <c r="M118" s="757"/>
      <c r="N118" s="757"/>
      <c r="O118" s="757"/>
      <c r="P118" s="757"/>
      <c r="Q118" s="757"/>
      <c r="R118" s="757"/>
      <c r="S118" s="757"/>
      <c r="T118" s="757"/>
      <c r="U118" s="757"/>
      <c r="V118" s="757"/>
      <c r="W118" s="757"/>
      <c r="X118" s="757"/>
      <c r="Y118" s="757"/>
      <c r="Z118" s="757"/>
      <c r="AA118" s="757"/>
    </row>
    <row r="119" spans="1:27" ht="13.5" customHeight="1" x14ac:dyDescent="0.15">
      <c r="A119" s="13"/>
      <c r="B119" s="13"/>
      <c r="C119" s="487"/>
      <c r="D119" s="757"/>
      <c r="E119" s="757"/>
      <c r="F119" s="757"/>
      <c r="G119" s="757"/>
      <c r="H119" s="757"/>
      <c r="I119" s="757"/>
      <c r="J119" s="757"/>
      <c r="K119" s="757"/>
      <c r="L119" s="757"/>
      <c r="M119" s="757"/>
      <c r="N119" s="757"/>
      <c r="O119" s="757"/>
      <c r="P119" s="757"/>
      <c r="Q119" s="757"/>
      <c r="R119" s="757"/>
      <c r="S119" s="757"/>
      <c r="T119" s="757"/>
      <c r="U119" s="757"/>
      <c r="V119" s="757"/>
      <c r="W119" s="757"/>
      <c r="X119" s="757"/>
      <c r="Y119" s="757"/>
      <c r="Z119" s="757"/>
      <c r="AA119" s="757"/>
    </row>
    <row r="120" spans="1:27" ht="13.5" customHeight="1" x14ac:dyDescent="0.15">
      <c r="A120" s="13"/>
      <c r="B120" s="13"/>
      <c r="C120" s="487" t="s">
        <v>513</v>
      </c>
      <c r="D120" s="732" t="s">
        <v>437</v>
      </c>
      <c r="E120" s="732"/>
      <c r="F120" s="732"/>
      <c r="G120" s="732"/>
      <c r="H120" s="732"/>
      <c r="I120" s="732"/>
      <c r="J120" s="732"/>
      <c r="K120" s="732"/>
      <c r="L120" s="732"/>
      <c r="M120" s="732"/>
      <c r="N120" s="732"/>
      <c r="O120" s="732"/>
      <c r="P120" s="732"/>
      <c r="Q120" s="732"/>
      <c r="R120" s="732"/>
      <c r="S120" s="732"/>
      <c r="T120" s="732"/>
      <c r="U120" s="732"/>
      <c r="V120" s="732"/>
      <c r="W120" s="732"/>
      <c r="X120" s="732"/>
      <c r="Y120" s="732"/>
      <c r="Z120" s="732"/>
      <c r="AA120" s="732"/>
    </row>
    <row r="121" spans="1:27" ht="13.5" customHeight="1" x14ac:dyDescent="0.15">
      <c r="A121" s="13"/>
      <c r="B121" s="13"/>
      <c r="C121" s="487"/>
      <c r="D121" s="732"/>
      <c r="E121" s="732"/>
      <c r="F121" s="732"/>
      <c r="G121" s="732"/>
      <c r="H121" s="732"/>
      <c r="I121" s="732"/>
      <c r="J121" s="732"/>
      <c r="K121" s="732"/>
      <c r="L121" s="732"/>
      <c r="M121" s="732"/>
      <c r="N121" s="732"/>
      <c r="O121" s="732"/>
      <c r="P121" s="732"/>
      <c r="Q121" s="732"/>
      <c r="R121" s="732"/>
      <c r="S121" s="732"/>
      <c r="T121" s="732"/>
      <c r="U121" s="732"/>
      <c r="V121" s="732"/>
      <c r="W121" s="732"/>
      <c r="X121" s="732"/>
      <c r="Y121" s="732"/>
      <c r="Z121" s="732"/>
      <c r="AA121" s="732"/>
    </row>
    <row r="122" spans="1:27" ht="13.5" customHeight="1" x14ac:dyDescent="0.15">
      <c r="A122" s="13"/>
      <c r="B122" s="13"/>
      <c r="C122" s="487"/>
      <c r="D122" s="732"/>
      <c r="E122" s="732"/>
      <c r="F122" s="732"/>
      <c r="G122" s="732"/>
      <c r="H122" s="732"/>
      <c r="I122" s="732"/>
      <c r="J122" s="732"/>
      <c r="K122" s="732"/>
      <c r="L122" s="732"/>
      <c r="M122" s="732"/>
      <c r="N122" s="732"/>
      <c r="O122" s="732"/>
      <c r="P122" s="732"/>
      <c r="Q122" s="732"/>
      <c r="R122" s="732"/>
      <c r="S122" s="732"/>
      <c r="T122" s="732"/>
      <c r="U122" s="732"/>
      <c r="V122" s="732"/>
      <c r="W122" s="732"/>
      <c r="X122" s="732"/>
      <c r="Y122" s="732"/>
      <c r="Z122" s="732"/>
      <c r="AA122" s="732"/>
    </row>
    <row r="123" spans="1:27" ht="13.5" customHeight="1" x14ac:dyDescent="0.15">
      <c r="A123" s="13"/>
      <c r="B123" s="13"/>
      <c r="C123" s="487"/>
      <c r="D123" s="537" t="s">
        <v>438</v>
      </c>
      <c r="E123" s="418"/>
      <c r="F123" s="418"/>
      <c r="G123" s="418"/>
      <c r="H123" s="418"/>
      <c r="I123" s="418"/>
      <c r="J123" s="418"/>
      <c r="K123" s="418"/>
      <c r="L123" s="418"/>
      <c r="M123" s="418"/>
      <c r="N123" s="418"/>
      <c r="O123" s="418"/>
      <c r="P123" s="418"/>
      <c r="Q123" s="418"/>
      <c r="R123" s="418"/>
      <c r="S123" s="418"/>
      <c r="T123" s="418"/>
      <c r="U123" s="418"/>
      <c r="V123" s="418"/>
      <c r="W123" s="418"/>
      <c r="X123" s="418"/>
      <c r="Y123" s="418"/>
      <c r="Z123" s="418"/>
      <c r="AA123" s="418"/>
    </row>
    <row r="124" spans="1:27" ht="13.5" customHeight="1" x14ac:dyDescent="0.15">
      <c r="A124" s="13"/>
      <c r="B124" s="13"/>
      <c r="C124" s="487" t="s">
        <v>514</v>
      </c>
      <c r="D124" s="535" t="s">
        <v>292</v>
      </c>
      <c r="E124" s="535"/>
      <c r="F124" s="535"/>
      <c r="G124" s="535"/>
      <c r="H124" s="535"/>
      <c r="I124" s="535"/>
      <c r="J124" s="535"/>
      <c r="K124" s="535"/>
      <c r="L124" s="535"/>
      <c r="M124" s="535"/>
      <c r="N124" s="535"/>
      <c r="O124" s="535"/>
      <c r="P124" s="535"/>
      <c r="Q124" s="535"/>
      <c r="R124" s="535"/>
      <c r="S124" s="535"/>
      <c r="T124" s="535"/>
      <c r="U124" s="535"/>
      <c r="V124" s="535"/>
      <c r="W124" s="535"/>
      <c r="X124" s="535"/>
      <c r="Y124" s="535"/>
      <c r="Z124" s="535"/>
      <c r="AA124" s="535"/>
    </row>
    <row r="125" spans="1:27" ht="13.5" customHeight="1" x14ac:dyDescent="0.15">
      <c r="A125" s="13"/>
      <c r="B125" s="13"/>
      <c r="C125" s="487" t="s">
        <v>515</v>
      </c>
      <c r="D125" s="143"/>
      <c r="E125" s="538"/>
      <c r="F125" s="535" t="s">
        <v>298</v>
      </c>
      <c r="G125" s="535"/>
      <c r="H125" s="535"/>
      <c r="I125" s="535"/>
      <c r="J125" s="535"/>
      <c r="K125" s="535"/>
      <c r="L125" s="535"/>
      <c r="M125" s="535"/>
      <c r="N125" s="535"/>
      <c r="O125" s="535"/>
      <c r="P125" s="535"/>
      <c r="Q125" s="535"/>
      <c r="R125" s="535"/>
      <c r="S125" s="535"/>
      <c r="T125" s="535"/>
      <c r="U125" s="535"/>
      <c r="V125" s="535"/>
      <c r="W125" s="535"/>
      <c r="X125" s="535"/>
      <c r="Y125" s="535"/>
      <c r="Z125" s="535"/>
      <c r="AA125" s="535"/>
    </row>
    <row r="126" spans="1:27" ht="13.5" customHeight="1" x14ac:dyDescent="0.15">
      <c r="A126" s="13"/>
      <c r="B126" s="13"/>
      <c r="C126" s="487" t="s">
        <v>516</v>
      </c>
      <c r="D126" s="112" t="s">
        <v>687</v>
      </c>
      <c r="E126" s="535"/>
      <c r="F126" s="535"/>
      <c r="G126" s="535"/>
      <c r="H126" s="535"/>
      <c r="I126" s="535"/>
      <c r="J126" s="535"/>
      <c r="K126" s="535"/>
      <c r="L126" s="535"/>
      <c r="M126" s="535"/>
      <c r="N126" s="535"/>
      <c r="O126" s="535"/>
      <c r="P126" s="535"/>
      <c r="Q126" s="535"/>
      <c r="R126" s="535"/>
      <c r="S126" s="535"/>
      <c r="T126" s="535"/>
      <c r="U126" s="535"/>
      <c r="V126" s="535"/>
      <c r="W126" s="535"/>
      <c r="X126" s="535"/>
      <c r="Y126" s="535"/>
      <c r="Z126" s="535"/>
      <c r="AA126" s="535"/>
    </row>
    <row r="127" spans="1:27" ht="13.5" customHeight="1" x14ac:dyDescent="0.15">
      <c r="A127" s="13"/>
      <c r="B127" s="13"/>
      <c r="C127" s="487" t="s">
        <v>518</v>
      </c>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c r="AA127" s="261"/>
    </row>
    <row r="128" spans="1:27" ht="13.5" customHeight="1" x14ac:dyDescent="0.15">
      <c r="A128" s="13"/>
      <c r="B128" s="1" t="s">
        <v>505</v>
      </c>
      <c r="C128" s="487" t="s">
        <v>232</v>
      </c>
      <c r="D128" s="487"/>
      <c r="E128" s="487"/>
      <c r="F128" s="487"/>
      <c r="G128" s="487"/>
      <c r="H128" s="487"/>
      <c r="I128" s="487"/>
      <c r="J128" s="487"/>
      <c r="K128" s="487"/>
      <c r="L128" s="487"/>
      <c r="M128" s="487"/>
      <c r="N128" s="487"/>
      <c r="O128" s="487"/>
      <c r="P128" s="487"/>
      <c r="Q128" s="487"/>
      <c r="R128" s="487"/>
      <c r="S128" s="487"/>
      <c r="T128" s="487"/>
      <c r="U128" s="503"/>
      <c r="V128" s="100"/>
      <c r="W128" s="100"/>
      <c r="X128" s="100"/>
      <c r="Y128" s="100"/>
      <c r="Z128" s="100"/>
      <c r="AA128" s="100"/>
    </row>
    <row r="129" spans="1:27" ht="13.5" customHeight="1" x14ac:dyDescent="0.15">
      <c r="A129" s="13"/>
      <c r="B129" s="13"/>
      <c r="C129" s="487" t="s">
        <v>391</v>
      </c>
      <c r="D129" s="261" t="s">
        <v>439</v>
      </c>
      <c r="E129" s="261"/>
      <c r="F129" s="261"/>
      <c r="G129" s="261"/>
      <c r="H129" s="261"/>
      <c r="I129" s="261"/>
      <c r="J129" s="261"/>
      <c r="K129" s="261"/>
      <c r="L129" s="261"/>
      <c r="M129" s="261"/>
      <c r="N129" s="261"/>
      <c r="O129" s="261"/>
      <c r="P129" s="261"/>
      <c r="Q129" s="261"/>
      <c r="R129" s="261"/>
      <c r="S129" s="261"/>
      <c r="T129" s="261"/>
      <c r="U129" s="507"/>
      <c r="V129" s="111"/>
      <c r="W129" s="111"/>
      <c r="X129" s="111"/>
      <c r="Y129" s="111"/>
      <c r="Z129" s="111"/>
      <c r="AA129" s="111"/>
    </row>
    <row r="130" spans="1:27" ht="13.5" customHeight="1" x14ac:dyDescent="0.15">
      <c r="A130" s="13"/>
      <c r="B130" s="13"/>
      <c r="C130" s="539" t="s">
        <v>394</v>
      </c>
      <c r="D130" s="817" t="s">
        <v>493</v>
      </c>
      <c r="E130" s="817"/>
      <c r="F130" s="817"/>
      <c r="G130" s="817"/>
      <c r="H130" s="817"/>
      <c r="I130" s="817"/>
      <c r="J130" s="817"/>
      <c r="K130" s="817"/>
      <c r="L130" s="817"/>
      <c r="M130" s="817"/>
      <c r="N130" s="817"/>
      <c r="O130" s="817"/>
      <c r="P130" s="817"/>
      <c r="Q130" s="817"/>
      <c r="R130" s="817"/>
      <c r="S130" s="817"/>
      <c r="T130" s="817"/>
      <c r="U130" s="817"/>
      <c r="V130" s="817"/>
      <c r="W130" s="817"/>
      <c r="X130" s="817"/>
      <c r="Y130" s="817"/>
      <c r="Z130" s="817"/>
      <c r="AA130" s="817"/>
    </row>
    <row r="131" spans="1:27" ht="13.5" customHeight="1" x14ac:dyDescent="0.15">
      <c r="A131" s="13"/>
      <c r="B131" s="13"/>
      <c r="C131" s="539"/>
      <c r="D131" s="817"/>
      <c r="E131" s="817"/>
      <c r="F131" s="817"/>
      <c r="G131" s="817"/>
      <c r="H131" s="817"/>
      <c r="I131" s="817"/>
      <c r="J131" s="817"/>
      <c r="K131" s="817"/>
      <c r="L131" s="817"/>
      <c r="M131" s="817"/>
      <c r="N131" s="817"/>
      <c r="O131" s="817"/>
      <c r="P131" s="817"/>
      <c r="Q131" s="817"/>
      <c r="R131" s="817"/>
      <c r="S131" s="817"/>
      <c r="T131" s="817"/>
      <c r="U131" s="817"/>
      <c r="V131" s="817"/>
      <c r="W131" s="817"/>
      <c r="X131" s="817"/>
      <c r="Y131" s="817"/>
      <c r="Z131" s="817"/>
      <c r="AA131" s="817"/>
    </row>
    <row r="132" spans="1:27" ht="13.5" customHeight="1" x14ac:dyDescent="0.15">
      <c r="A132" s="13"/>
      <c r="B132" s="13"/>
      <c r="C132" s="487" t="s">
        <v>512</v>
      </c>
      <c r="D132" s="487" t="s">
        <v>678</v>
      </c>
      <c r="E132" s="487"/>
      <c r="F132" s="487"/>
      <c r="G132" s="487"/>
      <c r="H132" s="487"/>
      <c r="I132" s="487"/>
      <c r="J132" s="487"/>
      <c r="K132" s="487"/>
      <c r="L132" s="487"/>
      <c r="M132" s="487"/>
      <c r="N132" s="487"/>
      <c r="O132" s="487"/>
      <c r="P132" s="487"/>
      <c r="Q132" s="487"/>
      <c r="R132" s="487"/>
      <c r="S132" s="487"/>
      <c r="T132" s="487"/>
      <c r="U132" s="503"/>
      <c r="V132" s="100"/>
      <c r="W132" s="100"/>
      <c r="X132" s="100"/>
      <c r="Y132" s="100"/>
      <c r="Z132" s="100"/>
      <c r="AA132" s="100"/>
    </row>
    <row r="133" spans="1:27" ht="13.5" customHeight="1" x14ac:dyDescent="0.15">
      <c r="A133" s="13"/>
      <c r="B133" s="13"/>
      <c r="C133" s="487"/>
      <c r="D133" s="487" t="s">
        <v>218</v>
      </c>
      <c r="E133" s="261" t="s">
        <v>688</v>
      </c>
      <c r="F133" s="261"/>
      <c r="G133" s="261"/>
      <c r="H133" s="261"/>
      <c r="I133" s="261"/>
      <c r="J133" s="261"/>
      <c r="K133" s="261"/>
      <c r="L133" s="261"/>
      <c r="M133" s="261"/>
      <c r="N133" s="261"/>
      <c r="O133" s="261"/>
      <c r="P133" s="261"/>
      <c r="Q133" s="261"/>
      <c r="R133" s="261"/>
      <c r="S133" s="261"/>
      <c r="T133" s="261"/>
      <c r="U133" s="507"/>
      <c r="V133" s="111"/>
      <c r="W133" s="111"/>
      <c r="X133" s="111"/>
      <c r="Y133" s="111"/>
      <c r="Z133" s="111"/>
      <c r="AA133" s="111"/>
    </row>
    <row r="134" spans="1:27" ht="13.5" customHeight="1" x14ac:dyDescent="0.15">
      <c r="A134" s="13"/>
      <c r="B134" s="13"/>
      <c r="C134" s="487"/>
      <c r="D134" s="487" t="s">
        <v>511</v>
      </c>
      <c r="E134" s="261" t="s">
        <v>440</v>
      </c>
      <c r="F134" s="261"/>
      <c r="G134" s="261"/>
      <c r="H134" s="261"/>
      <c r="I134" s="261"/>
      <c r="J134" s="261"/>
      <c r="K134" s="261"/>
      <c r="L134" s="261"/>
      <c r="M134" s="261"/>
      <c r="N134" s="261"/>
      <c r="O134" s="261"/>
      <c r="P134" s="261"/>
      <c r="Q134" s="261"/>
      <c r="R134" s="261"/>
      <c r="S134" s="261"/>
      <c r="T134" s="261"/>
      <c r="U134" s="507"/>
      <c r="V134" s="111"/>
      <c r="W134" s="111"/>
      <c r="X134" s="111"/>
      <c r="Y134" s="111"/>
      <c r="Z134" s="111"/>
      <c r="AA134" s="111"/>
    </row>
    <row r="135" spans="1:27" ht="13.5" customHeight="1" x14ac:dyDescent="0.15">
      <c r="A135" s="13"/>
      <c r="B135" s="13"/>
      <c r="C135" s="487"/>
      <c r="D135" s="487" t="s">
        <v>511</v>
      </c>
      <c r="E135" s="261" t="s">
        <v>689</v>
      </c>
      <c r="F135" s="261"/>
      <c r="G135" s="261"/>
      <c r="H135" s="261"/>
      <c r="I135" s="261"/>
      <c r="J135" s="261"/>
      <c r="K135" s="261"/>
      <c r="L135" s="261"/>
      <c r="M135" s="261"/>
      <c r="N135" s="261"/>
      <c r="O135" s="261"/>
      <c r="P135" s="261"/>
      <c r="Q135" s="261"/>
      <c r="R135" s="261"/>
      <c r="S135" s="261"/>
      <c r="T135" s="261"/>
      <c r="U135" s="507"/>
      <c r="V135" s="111"/>
      <c r="W135" s="111"/>
      <c r="X135" s="111"/>
      <c r="Y135" s="111"/>
      <c r="Z135" s="111"/>
      <c r="AA135" s="111"/>
    </row>
    <row r="136" spans="1:27" ht="13.5" customHeight="1" x14ac:dyDescent="0.15">
      <c r="A136" s="13"/>
      <c r="B136" s="13"/>
      <c r="C136" s="487"/>
      <c r="D136" s="487" t="s">
        <v>511</v>
      </c>
      <c r="E136" s="261" t="s">
        <v>690</v>
      </c>
      <c r="F136" s="261"/>
      <c r="G136" s="261"/>
      <c r="H136" s="261"/>
      <c r="I136" s="261"/>
      <c r="J136" s="261"/>
      <c r="K136" s="261"/>
      <c r="L136" s="261"/>
      <c r="M136" s="261"/>
      <c r="N136" s="261"/>
      <c r="O136" s="261"/>
      <c r="P136" s="261"/>
      <c r="Q136" s="261"/>
      <c r="R136" s="261"/>
      <c r="S136" s="261"/>
      <c r="T136" s="261"/>
      <c r="U136" s="507"/>
      <c r="V136" s="111"/>
      <c r="W136" s="111"/>
      <c r="X136" s="111"/>
      <c r="Y136" s="111"/>
      <c r="Z136" s="111"/>
      <c r="AA136" s="111"/>
    </row>
    <row r="137" spans="1:27" ht="13.5" customHeight="1" x14ac:dyDescent="0.15">
      <c r="A137" s="13"/>
      <c r="B137" s="13"/>
      <c r="C137" s="487" t="s">
        <v>513</v>
      </c>
      <c r="D137" s="487" t="s">
        <v>691</v>
      </c>
      <c r="E137" s="487"/>
      <c r="F137" s="487"/>
      <c r="G137" s="487"/>
      <c r="H137" s="487"/>
      <c r="I137" s="487"/>
      <c r="J137" s="487"/>
      <c r="K137" s="487"/>
      <c r="L137" s="487"/>
      <c r="M137" s="487"/>
      <c r="N137" s="487"/>
      <c r="O137" s="487"/>
      <c r="P137" s="487"/>
      <c r="Q137" s="487"/>
      <c r="R137" s="487"/>
      <c r="S137" s="487"/>
      <c r="T137" s="487"/>
      <c r="U137" s="503"/>
      <c r="V137" s="100"/>
      <c r="W137" s="100"/>
      <c r="X137" s="100"/>
      <c r="Y137" s="100"/>
      <c r="Z137" s="100"/>
      <c r="AA137" s="100"/>
    </row>
    <row r="138" spans="1:27" ht="13.5" customHeight="1" x14ac:dyDescent="0.15">
      <c r="A138" s="13"/>
      <c r="B138" s="13"/>
      <c r="C138" s="487"/>
      <c r="D138" s="487" t="s">
        <v>218</v>
      </c>
      <c r="E138" s="261" t="s">
        <v>692</v>
      </c>
      <c r="F138" s="261"/>
      <c r="G138" s="261"/>
      <c r="H138" s="261"/>
      <c r="I138" s="261"/>
      <c r="J138" s="261"/>
      <c r="K138" s="261"/>
      <c r="L138" s="261"/>
      <c r="M138" s="261"/>
      <c r="N138" s="261"/>
      <c r="O138" s="261"/>
      <c r="P138" s="261"/>
      <c r="Q138" s="261"/>
      <c r="R138" s="261"/>
      <c r="S138" s="261"/>
      <c r="T138" s="261"/>
      <c r="U138" s="507"/>
      <c r="V138" s="111"/>
      <c r="W138" s="111"/>
      <c r="X138" s="111"/>
      <c r="Y138" s="111"/>
      <c r="Z138" s="111"/>
      <c r="AA138" s="111"/>
    </row>
    <row r="139" spans="1:27" ht="13.5" customHeight="1" x14ac:dyDescent="0.15">
      <c r="A139" s="13"/>
      <c r="B139" s="13"/>
      <c r="C139" s="487"/>
      <c r="D139" s="487" t="s">
        <v>511</v>
      </c>
      <c r="E139" s="732" t="s">
        <v>693</v>
      </c>
      <c r="F139" s="732"/>
      <c r="G139" s="732"/>
      <c r="H139" s="732"/>
      <c r="I139" s="732"/>
      <c r="J139" s="732"/>
      <c r="K139" s="732"/>
      <c r="L139" s="732"/>
      <c r="M139" s="732"/>
      <c r="N139" s="732"/>
      <c r="O139" s="732"/>
      <c r="P139" s="732"/>
      <c r="Q139" s="732"/>
      <c r="R139" s="732"/>
      <c r="S139" s="732"/>
      <c r="T139" s="732"/>
      <c r="U139" s="732"/>
      <c r="V139" s="732"/>
      <c r="W139" s="732"/>
      <c r="X139" s="732"/>
      <c r="Y139" s="732"/>
      <c r="Z139" s="732"/>
      <c r="AA139" s="732"/>
    </row>
    <row r="140" spans="1:27" ht="13.5" customHeight="1" x14ac:dyDescent="0.15">
      <c r="A140" s="13"/>
      <c r="B140" s="13"/>
      <c r="C140" s="487"/>
      <c r="D140" s="487"/>
      <c r="E140" s="732"/>
      <c r="F140" s="732"/>
      <c r="G140" s="732"/>
      <c r="H140" s="732"/>
      <c r="I140" s="732"/>
      <c r="J140" s="732"/>
      <c r="K140" s="732"/>
      <c r="L140" s="732"/>
      <c r="M140" s="732"/>
      <c r="N140" s="732"/>
      <c r="O140" s="732"/>
      <c r="P140" s="732"/>
      <c r="Q140" s="732"/>
      <c r="R140" s="732"/>
      <c r="S140" s="732"/>
      <c r="T140" s="732"/>
      <c r="U140" s="732"/>
      <c r="V140" s="732"/>
      <c r="W140" s="732"/>
      <c r="X140" s="732"/>
      <c r="Y140" s="732"/>
      <c r="Z140" s="732"/>
      <c r="AA140" s="732"/>
    </row>
    <row r="141" spans="1:27" ht="13.5" customHeight="1" x14ac:dyDescent="0.15">
      <c r="A141" s="13"/>
      <c r="B141" s="13"/>
      <c r="C141" s="487"/>
      <c r="D141" s="487" t="s">
        <v>511</v>
      </c>
      <c r="E141" s="261" t="s">
        <v>694</v>
      </c>
      <c r="F141" s="261"/>
      <c r="G141" s="261"/>
      <c r="H141" s="261"/>
      <c r="I141" s="261"/>
      <c r="J141" s="261"/>
      <c r="K141" s="261"/>
      <c r="L141" s="261"/>
      <c r="M141" s="261"/>
      <c r="N141" s="261"/>
      <c r="O141" s="261"/>
      <c r="P141" s="261"/>
      <c r="Q141" s="261"/>
      <c r="R141" s="261"/>
      <c r="S141" s="261"/>
      <c r="T141" s="261"/>
      <c r="U141" s="507"/>
      <c r="V141" s="111"/>
      <c r="W141" s="111"/>
      <c r="X141" s="111"/>
      <c r="Y141" s="111"/>
      <c r="Z141" s="111"/>
      <c r="AA141" s="111"/>
    </row>
    <row r="142" spans="1:27" ht="13.5" customHeight="1" x14ac:dyDescent="0.15">
      <c r="A142" s="13"/>
      <c r="B142" s="13"/>
      <c r="C142" s="487"/>
      <c r="D142" s="487" t="s">
        <v>511</v>
      </c>
      <c r="E142" s="732" t="s">
        <v>706</v>
      </c>
      <c r="F142" s="732"/>
      <c r="G142" s="732"/>
      <c r="H142" s="732"/>
      <c r="I142" s="732"/>
      <c r="J142" s="732"/>
      <c r="K142" s="732"/>
      <c r="L142" s="732"/>
      <c r="M142" s="732"/>
      <c r="N142" s="732"/>
      <c r="O142" s="732"/>
      <c r="P142" s="732"/>
      <c r="Q142" s="732"/>
      <c r="R142" s="732"/>
      <c r="S142" s="732"/>
      <c r="T142" s="732"/>
      <c r="U142" s="732"/>
      <c r="V142" s="732"/>
      <c r="W142" s="732"/>
      <c r="X142" s="732"/>
      <c r="Y142" s="732"/>
      <c r="Z142" s="732"/>
      <c r="AA142" s="732"/>
    </row>
    <row r="143" spans="1:27" ht="13.5" customHeight="1" x14ac:dyDescent="0.15">
      <c r="A143" s="13"/>
      <c r="B143" s="13"/>
      <c r="C143" s="487"/>
      <c r="D143" s="487"/>
      <c r="E143" s="732"/>
      <c r="F143" s="732"/>
      <c r="G143" s="732"/>
      <c r="H143" s="732"/>
      <c r="I143" s="732"/>
      <c r="J143" s="732"/>
      <c r="K143" s="732"/>
      <c r="L143" s="732"/>
      <c r="M143" s="732"/>
      <c r="N143" s="732"/>
      <c r="O143" s="732"/>
      <c r="P143" s="732"/>
      <c r="Q143" s="732"/>
      <c r="R143" s="732"/>
      <c r="S143" s="732"/>
      <c r="T143" s="732"/>
      <c r="U143" s="732"/>
      <c r="V143" s="732"/>
      <c r="W143" s="732"/>
      <c r="X143" s="732"/>
      <c r="Y143" s="732"/>
      <c r="Z143" s="732"/>
      <c r="AA143" s="732"/>
    </row>
    <row r="144" spans="1:27" ht="13.5" customHeight="1" x14ac:dyDescent="0.15">
      <c r="A144" s="13"/>
      <c r="B144" s="13"/>
      <c r="C144" s="487"/>
      <c r="D144" s="487" t="s">
        <v>511</v>
      </c>
      <c r="E144" s="261" t="s">
        <v>695</v>
      </c>
      <c r="F144" s="261"/>
      <c r="G144" s="261"/>
      <c r="H144" s="261"/>
      <c r="I144" s="261"/>
      <c r="J144" s="261"/>
      <c r="K144" s="261"/>
      <c r="L144" s="261"/>
      <c r="M144" s="261"/>
      <c r="N144" s="261"/>
      <c r="O144" s="261"/>
      <c r="P144" s="261"/>
      <c r="Q144" s="261"/>
      <c r="R144" s="261"/>
      <c r="S144" s="261"/>
      <c r="T144" s="261"/>
      <c r="U144" s="507"/>
      <c r="V144" s="111"/>
      <c r="W144" s="111"/>
      <c r="X144" s="111"/>
      <c r="Y144" s="111"/>
      <c r="Z144" s="111"/>
      <c r="AA144" s="111"/>
    </row>
    <row r="145" spans="1:27" ht="13.5" customHeight="1" x14ac:dyDescent="0.15">
      <c r="A145" s="13"/>
      <c r="B145" s="13"/>
      <c r="C145" s="487" t="s">
        <v>514</v>
      </c>
      <c r="D145" s="487" t="s">
        <v>348</v>
      </c>
      <c r="E145" s="487"/>
      <c r="F145" s="487"/>
      <c r="G145" s="487"/>
      <c r="H145" s="487"/>
      <c r="I145" s="487"/>
      <c r="J145" s="487"/>
      <c r="K145" s="487"/>
      <c r="L145" s="487"/>
      <c r="M145" s="487"/>
      <c r="N145" s="487"/>
      <c r="O145" s="487"/>
      <c r="P145" s="487"/>
      <c r="Q145" s="487"/>
      <c r="R145" s="487"/>
      <c r="S145" s="487"/>
      <c r="T145" s="487"/>
      <c r="U145" s="503"/>
      <c r="V145" s="100"/>
      <c r="W145" s="100"/>
      <c r="X145" s="100"/>
      <c r="Y145" s="100"/>
      <c r="Z145" s="100"/>
      <c r="AA145" s="100"/>
    </row>
    <row r="146" spans="1:27" ht="13.5" customHeight="1" x14ac:dyDescent="0.15">
      <c r="A146" s="13"/>
      <c r="B146" s="13"/>
      <c r="C146" s="487"/>
      <c r="D146" s="487" t="s">
        <v>511</v>
      </c>
      <c r="E146" s="261" t="s">
        <v>558</v>
      </c>
      <c r="F146" s="261"/>
      <c r="G146" s="487"/>
      <c r="H146" s="487"/>
      <c r="I146" s="487"/>
      <c r="J146" s="487"/>
      <c r="K146" s="487"/>
      <c r="L146" s="487"/>
      <c r="M146" s="487"/>
      <c r="N146" s="487"/>
      <c r="O146" s="487"/>
      <c r="P146" s="487"/>
      <c r="Q146" s="487"/>
      <c r="R146" s="487"/>
      <c r="S146" s="487"/>
      <c r="T146" s="487"/>
      <c r="U146" s="503"/>
      <c r="V146" s="100"/>
      <c r="W146" s="100"/>
      <c r="X146" s="100"/>
      <c r="Y146" s="100"/>
      <c r="Z146" s="100"/>
      <c r="AA146" s="100"/>
    </row>
    <row r="147" spans="1:27" ht="13.5" customHeight="1" x14ac:dyDescent="0.15">
      <c r="A147" s="13"/>
      <c r="B147" s="13"/>
      <c r="C147" s="487"/>
      <c r="D147" s="487"/>
      <c r="E147" s="540" t="s">
        <v>441</v>
      </c>
      <c r="F147" s="757" t="s">
        <v>442</v>
      </c>
      <c r="G147" s="757"/>
      <c r="H147" s="757"/>
      <c r="I147" s="757"/>
      <c r="J147" s="757"/>
      <c r="K147" s="757"/>
      <c r="L147" s="757"/>
      <c r="M147" s="757"/>
      <c r="N147" s="757"/>
      <c r="O147" s="757"/>
      <c r="P147" s="757"/>
      <c r="Q147" s="757"/>
      <c r="R147" s="757"/>
      <c r="S147" s="757"/>
      <c r="T147" s="757"/>
      <c r="U147" s="757"/>
      <c r="V147" s="757"/>
      <c r="W147" s="757"/>
      <c r="X147" s="757"/>
      <c r="Y147" s="757"/>
      <c r="Z147" s="757"/>
      <c r="AA147" s="757"/>
    </row>
    <row r="148" spans="1:27" ht="13.5" customHeight="1" x14ac:dyDescent="0.15">
      <c r="A148" s="13"/>
      <c r="B148" s="13"/>
      <c r="C148" s="487"/>
      <c r="D148" s="487"/>
      <c r="E148" s="261"/>
      <c r="F148" s="757"/>
      <c r="G148" s="757"/>
      <c r="H148" s="757"/>
      <c r="I148" s="757"/>
      <c r="J148" s="757"/>
      <c r="K148" s="757"/>
      <c r="L148" s="757"/>
      <c r="M148" s="757"/>
      <c r="N148" s="757"/>
      <c r="O148" s="757"/>
      <c r="P148" s="757"/>
      <c r="Q148" s="757"/>
      <c r="R148" s="757"/>
      <c r="S148" s="757"/>
      <c r="T148" s="757"/>
      <c r="U148" s="757"/>
      <c r="V148" s="757"/>
      <c r="W148" s="757"/>
      <c r="X148" s="757"/>
      <c r="Y148" s="757"/>
      <c r="Z148" s="757"/>
      <c r="AA148" s="757"/>
    </row>
    <row r="149" spans="1:27" ht="13.5" customHeight="1" x14ac:dyDescent="0.15">
      <c r="A149" s="13"/>
      <c r="B149" s="13"/>
      <c r="C149" s="487"/>
      <c r="D149" s="487"/>
      <c r="E149" s="540" t="s">
        <v>441</v>
      </c>
      <c r="F149" s="261" t="s">
        <v>478</v>
      </c>
      <c r="G149" s="261"/>
      <c r="H149" s="261"/>
      <c r="I149" s="261"/>
      <c r="J149" s="261"/>
      <c r="K149" s="261"/>
      <c r="L149" s="261"/>
      <c r="M149" s="261"/>
      <c r="N149" s="261"/>
      <c r="O149" s="261"/>
      <c r="P149" s="261"/>
      <c r="Q149" s="261"/>
      <c r="R149" s="261"/>
      <c r="S149" s="261"/>
      <c r="T149" s="261"/>
      <c r="U149" s="261"/>
      <c r="V149" s="261"/>
      <c r="W149" s="261"/>
      <c r="X149" s="261"/>
      <c r="Y149" s="261"/>
      <c r="Z149" s="261"/>
      <c r="AA149" s="261"/>
    </row>
    <row r="150" spans="1:27" ht="13.5" customHeight="1" x14ac:dyDescent="0.15">
      <c r="A150" s="13"/>
      <c r="B150" s="13"/>
      <c r="C150" s="487"/>
      <c r="D150" s="487" t="s">
        <v>511</v>
      </c>
      <c r="E150" s="757" t="s">
        <v>696</v>
      </c>
      <c r="F150" s="757"/>
      <c r="G150" s="757"/>
      <c r="H150" s="757"/>
      <c r="I150" s="757"/>
      <c r="J150" s="757"/>
      <c r="K150" s="757"/>
      <c r="L150" s="757"/>
      <c r="M150" s="757"/>
      <c r="N150" s="757"/>
      <c r="O150" s="757"/>
      <c r="P150" s="757"/>
      <c r="Q150" s="757"/>
      <c r="R150" s="757"/>
      <c r="S150" s="757"/>
      <c r="T150" s="757"/>
      <c r="U150" s="757"/>
      <c r="V150" s="757"/>
      <c r="W150" s="757"/>
      <c r="X150" s="757"/>
      <c r="Y150" s="757"/>
      <c r="Z150" s="757"/>
      <c r="AA150" s="757"/>
    </row>
    <row r="151" spans="1:27" ht="13.5" customHeight="1" x14ac:dyDescent="0.15">
      <c r="A151" s="13"/>
      <c r="B151" s="13"/>
      <c r="C151" s="487"/>
      <c r="D151" s="487"/>
      <c r="E151" s="757"/>
      <c r="F151" s="757"/>
      <c r="G151" s="757"/>
      <c r="H151" s="757"/>
      <c r="I151" s="757"/>
      <c r="J151" s="757"/>
      <c r="K151" s="757"/>
      <c r="L151" s="757"/>
      <c r="M151" s="757"/>
      <c r="N151" s="757"/>
      <c r="O151" s="757"/>
      <c r="P151" s="757"/>
      <c r="Q151" s="757"/>
      <c r="R151" s="757"/>
      <c r="S151" s="757"/>
      <c r="T151" s="757"/>
      <c r="U151" s="757"/>
      <c r="V151" s="757"/>
      <c r="W151" s="757"/>
      <c r="X151" s="757"/>
      <c r="Y151" s="757"/>
      <c r="Z151" s="757"/>
      <c r="AA151" s="757"/>
    </row>
    <row r="152" spans="1:27" ht="13.5" customHeight="1" x14ac:dyDescent="0.15">
      <c r="A152" s="13"/>
      <c r="B152" s="13"/>
      <c r="C152" s="487"/>
      <c r="D152" s="487"/>
      <c r="E152" s="757"/>
      <c r="F152" s="757"/>
      <c r="G152" s="757"/>
      <c r="H152" s="757"/>
      <c r="I152" s="757"/>
      <c r="J152" s="757"/>
      <c r="K152" s="757"/>
      <c r="L152" s="757"/>
      <c r="M152" s="757"/>
      <c r="N152" s="757"/>
      <c r="O152" s="757"/>
      <c r="P152" s="757"/>
      <c r="Q152" s="757"/>
      <c r="R152" s="757"/>
      <c r="S152" s="757"/>
      <c r="T152" s="757"/>
      <c r="U152" s="757"/>
      <c r="V152" s="757"/>
      <c r="W152" s="757"/>
      <c r="X152" s="757"/>
      <c r="Y152" s="757"/>
      <c r="Z152" s="757"/>
      <c r="AA152" s="757"/>
    </row>
    <row r="153" spans="1:27" s="583" customFormat="1" ht="13.5" customHeight="1" x14ac:dyDescent="0.15">
      <c r="A153" s="581"/>
      <c r="B153" s="581"/>
      <c r="C153" s="542" t="s">
        <v>515</v>
      </c>
      <c r="D153" s="542" t="s">
        <v>677</v>
      </c>
      <c r="E153" s="542"/>
      <c r="F153" s="542"/>
      <c r="G153" s="542"/>
      <c r="H153" s="542"/>
      <c r="I153" s="542"/>
      <c r="J153" s="542"/>
      <c r="K153" s="542"/>
      <c r="L153" s="542"/>
      <c r="M153" s="542"/>
      <c r="N153" s="542"/>
      <c r="O153" s="542"/>
      <c r="P153" s="542"/>
      <c r="Q153" s="542"/>
      <c r="R153" s="542"/>
      <c r="S153" s="542"/>
      <c r="T153" s="542"/>
      <c r="U153" s="542"/>
      <c r="V153" s="585"/>
      <c r="W153" s="585"/>
      <c r="X153" s="585"/>
      <c r="Y153" s="585"/>
      <c r="Z153" s="585"/>
      <c r="AA153" s="585"/>
    </row>
    <row r="154" spans="1:27" s="583" customFormat="1" ht="13.5" customHeight="1" x14ac:dyDescent="0.15">
      <c r="A154" s="581"/>
      <c r="B154" s="581"/>
      <c r="C154" s="542"/>
      <c r="D154" s="541" t="s">
        <v>511</v>
      </c>
      <c r="E154" s="729" t="s">
        <v>703</v>
      </c>
      <c r="F154" s="729"/>
      <c r="G154" s="729"/>
      <c r="H154" s="729"/>
      <c r="I154" s="729"/>
      <c r="J154" s="729"/>
      <c r="K154" s="729"/>
      <c r="L154" s="729"/>
      <c r="M154" s="729"/>
      <c r="N154" s="729"/>
      <c r="O154" s="729"/>
      <c r="P154" s="729"/>
      <c r="Q154" s="729"/>
      <c r="R154" s="729"/>
      <c r="S154" s="729"/>
      <c r="T154" s="729"/>
      <c r="U154" s="729"/>
      <c r="V154" s="729"/>
      <c r="W154" s="729"/>
      <c r="X154" s="729"/>
      <c r="Y154" s="729"/>
      <c r="Z154" s="729"/>
      <c r="AA154" s="729"/>
    </row>
    <row r="155" spans="1:27" s="583" customFormat="1" ht="13.5" customHeight="1" x14ac:dyDescent="0.15">
      <c r="A155" s="581"/>
      <c r="B155" s="581"/>
      <c r="C155" s="585"/>
      <c r="D155" s="541"/>
      <c r="E155" s="730" t="s">
        <v>704</v>
      </c>
      <c r="F155" s="730"/>
      <c r="G155" s="730"/>
      <c r="H155" s="730"/>
      <c r="I155" s="730"/>
      <c r="J155" s="730"/>
      <c r="K155" s="730"/>
      <c r="L155" s="730"/>
      <c r="M155" s="730"/>
      <c r="N155" s="730"/>
      <c r="O155" s="730"/>
      <c r="P155" s="730"/>
      <c r="Q155" s="730"/>
      <c r="R155" s="730"/>
      <c r="S155" s="730"/>
      <c r="T155" s="730"/>
      <c r="U155" s="730"/>
      <c r="V155" s="730"/>
      <c r="W155" s="730"/>
      <c r="X155" s="730"/>
      <c r="Y155" s="730"/>
      <c r="Z155" s="730"/>
      <c r="AA155" s="730"/>
    </row>
    <row r="156" spans="1:27" s="583" customFormat="1" ht="13.5" customHeight="1" x14ac:dyDescent="0.15">
      <c r="A156" s="581"/>
      <c r="B156" s="581"/>
      <c r="C156" s="487" t="s">
        <v>516</v>
      </c>
      <c r="D156" s="582" t="s">
        <v>566</v>
      </c>
      <c r="E156" s="582"/>
      <c r="F156" s="582"/>
      <c r="G156" s="582"/>
      <c r="H156" s="582"/>
      <c r="I156" s="582"/>
      <c r="J156" s="582"/>
      <c r="K156" s="582"/>
      <c r="L156" s="582"/>
      <c r="M156" s="582"/>
      <c r="N156" s="582"/>
      <c r="O156" s="582"/>
      <c r="P156" s="582"/>
      <c r="Q156" s="582"/>
      <c r="R156" s="582"/>
      <c r="S156" s="582"/>
      <c r="T156" s="582"/>
      <c r="U156" s="582"/>
    </row>
    <row r="157" spans="1:27" s="583" customFormat="1" ht="13.5" customHeight="1" x14ac:dyDescent="0.15">
      <c r="A157" s="581"/>
      <c r="B157" s="581"/>
      <c r="C157" s="582"/>
      <c r="D157" s="584" t="s">
        <v>511</v>
      </c>
      <c r="E157" s="780" t="s">
        <v>604</v>
      </c>
      <c r="F157" s="780"/>
      <c r="G157" s="780"/>
      <c r="H157" s="780"/>
      <c r="I157" s="780"/>
      <c r="J157" s="780"/>
      <c r="K157" s="780"/>
      <c r="L157" s="780"/>
      <c r="M157" s="780"/>
      <c r="N157" s="780"/>
      <c r="O157" s="780"/>
      <c r="P157" s="780"/>
      <c r="Q157" s="780"/>
      <c r="R157" s="780"/>
      <c r="S157" s="780"/>
      <c r="T157" s="780"/>
      <c r="U157" s="780"/>
      <c r="V157" s="780"/>
      <c r="W157" s="780"/>
      <c r="X157" s="780"/>
      <c r="Y157" s="780"/>
      <c r="Z157" s="780"/>
      <c r="AA157" s="780"/>
    </row>
    <row r="158" spans="1:27" s="583" customFormat="1" ht="13.5" customHeight="1" x14ac:dyDescent="0.15">
      <c r="A158" s="581"/>
      <c r="B158" s="581"/>
      <c r="D158" s="584"/>
      <c r="E158" s="781" t="s">
        <v>603</v>
      </c>
      <c r="F158" s="781"/>
      <c r="G158" s="781"/>
      <c r="H158" s="781"/>
      <c r="I158" s="781"/>
      <c r="J158" s="781"/>
      <c r="K158" s="781"/>
      <c r="L158" s="781"/>
      <c r="M158" s="781"/>
      <c r="N158" s="781"/>
      <c r="O158" s="781"/>
      <c r="P158" s="781"/>
      <c r="Q158" s="781"/>
      <c r="R158" s="781"/>
      <c r="S158" s="781"/>
      <c r="T158" s="781"/>
      <c r="U158" s="781"/>
      <c r="V158" s="781"/>
      <c r="W158" s="781"/>
      <c r="X158" s="781"/>
      <c r="Y158" s="781"/>
      <c r="Z158" s="781"/>
      <c r="AA158" s="781"/>
    </row>
    <row r="159" spans="1:27" s="583" customFormat="1" ht="13.5" customHeight="1" x14ac:dyDescent="0.15">
      <c r="A159" s="581"/>
      <c r="B159" s="581"/>
      <c r="C159" s="582"/>
      <c r="D159" s="584"/>
      <c r="E159" s="781" t="s">
        <v>605</v>
      </c>
      <c r="F159" s="781"/>
      <c r="G159" s="781"/>
      <c r="H159" s="781"/>
      <c r="I159" s="781"/>
      <c r="J159" s="781"/>
      <c r="K159" s="781"/>
      <c r="L159" s="781"/>
      <c r="M159" s="781"/>
      <c r="N159" s="781"/>
      <c r="O159" s="781"/>
      <c r="P159" s="781"/>
      <c r="Q159" s="781"/>
      <c r="R159" s="781"/>
      <c r="S159" s="781"/>
      <c r="T159" s="781"/>
      <c r="U159" s="781"/>
      <c r="V159" s="781"/>
      <c r="W159" s="781"/>
      <c r="X159" s="781"/>
      <c r="Y159" s="781"/>
      <c r="Z159" s="781"/>
      <c r="AA159" s="781"/>
    </row>
    <row r="160" spans="1:27" s="583" customFormat="1" ht="13.5" customHeight="1" x14ac:dyDescent="0.15">
      <c r="A160" s="581"/>
      <c r="B160" s="581"/>
      <c r="C160" s="582"/>
      <c r="D160" s="584" t="s">
        <v>511</v>
      </c>
      <c r="E160" s="781" t="s">
        <v>702</v>
      </c>
      <c r="F160" s="781"/>
      <c r="G160" s="781"/>
      <c r="H160" s="781"/>
      <c r="I160" s="781"/>
      <c r="J160" s="781"/>
      <c r="K160" s="781"/>
      <c r="L160" s="781"/>
      <c r="M160" s="781"/>
      <c r="N160" s="781"/>
      <c r="O160" s="781"/>
      <c r="P160" s="781"/>
      <c r="Q160" s="781"/>
      <c r="R160" s="781"/>
      <c r="S160" s="781"/>
      <c r="T160" s="781"/>
      <c r="U160" s="781"/>
      <c r="V160" s="781"/>
      <c r="W160" s="781"/>
      <c r="X160" s="781"/>
      <c r="Y160" s="781"/>
      <c r="Z160" s="781"/>
      <c r="AA160" s="781"/>
    </row>
    <row r="161" spans="1:27" s="583" customFormat="1" ht="13.5" customHeight="1" x14ac:dyDescent="0.15">
      <c r="A161" s="581"/>
      <c r="B161" s="581"/>
      <c r="C161" s="582"/>
      <c r="D161" s="582"/>
      <c r="E161" s="781"/>
      <c r="F161" s="781"/>
      <c r="G161" s="781"/>
      <c r="H161" s="781"/>
      <c r="I161" s="781"/>
      <c r="J161" s="781"/>
      <c r="K161" s="781"/>
      <c r="L161" s="781"/>
      <c r="M161" s="781"/>
      <c r="N161" s="781"/>
      <c r="O161" s="781"/>
      <c r="P161" s="781"/>
      <c r="Q161" s="781"/>
      <c r="R161" s="781"/>
      <c r="S161" s="781"/>
      <c r="T161" s="781"/>
      <c r="U161" s="781"/>
      <c r="V161" s="781"/>
      <c r="W161" s="781"/>
      <c r="X161" s="781"/>
      <c r="Y161" s="781"/>
      <c r="Z161" s="781"/>
      <c r="AA161" s="781"/>
    </row>
    <row r="162" spans="1:27" s="583" customFormat="1" ht="13.5" customHeight="1" x14ac:dyDescent="0.15">
      <c r="A162" s="581"/>
      <c r="B162" s="581"/>
      <c r="C162" s="582"/>
      <c r="D162" s="582"/>
      <c r="E162" s="781"/>
      <c r="F162" s="781"/>
      <c r="G162" s="781"/>
      <c r="H162" s="781"/>
      <c r="I162" s="781"/>
      <c r="J162" s="781"/>
      <c r="K162" s="781"/>
      <c r="L162" s="781"/>
      <c r="M162" s="781"/>
      <c r="N162" s="781"/>
      <c r="O162" s="781"/>
      <c r="P162" s="781"/>
      <c r="Q162" s="781"/>
      <c r="R162" s="781"/>
      <c r="S162" s="781"/>
      <c r="T162" s="781"/>
      <c r="U162" s="781"/>
      <c r="V162" s="781"/>
      <c r="W162" s="781"/>
      <c r="X162" s="781"/>
      <c r="Y162" s="781"/>
      <c r="Z162" s="781"/>
      <c r="AA162" s="781"/>
    </row>
    <row r="163" spans="1:27" ht="13.5" customHeight="1" x14ac:dyDescent="0.15">
      <c r="A163" s="13"/>
      <c r="B163" s="13"/>
      <c r="C163" s="487" t="s">
        <v>518</v>
      </c>
      <c r="D163" s="487" t="s">
        <v>235</v>
      </c>
      <c r="E163" s="536"/>
      <c r="F163" s="536"/>
      <c r="G163" s="536"/>
      <c r="H163" s="536"/>
      <c r="I163" s="536"/>
      <c r="J163" s="536"/>
      <c r="K163" s="536"/>
      <c r="L163" s="536"/>
      <c r="M163" s="536"/>
      <c r="N163" s="536"/>
      <c r="O163" s="536"/>
      <c r="P163" s="536"/>
      <c r="Q163" s="536"/>
      <c r="R163" s="536"/>
      <c r="S163" s="536"/>
      <c r="T163" s="536"/>
      <c r="U163" s="536"/>
      <c r="V163" s="536"/>
      <c r="W163" s="536"/>
      <c r="X163" s="536"/>
      <c r="Y163" s="536"/>
      <c r="Z163" s="536"/>
      <c r="AA163" s="536"/>
    </row>
    <row r="164" spans="1:27" ht="13.5" customHeight="1" x14ac:dyDescent="0.15">
      <c r="A164" s="13"/>
      <c r="B164" s="13"/>
      <c r="C164" s="487"/>
      <c r="D164" s="487" t="s">
        <v>218</v>
      </c>
      <c r="E164" s="261" t="s">
        <v>443</v>
      </c>
      <c r="F164" s="261"/>
      <c r="G164" s="536"/>
      <c r="H164" s="536"/>
      <c r="I164" s="536"/>
      <c r="J164" s="536"/>
      <c r="K164" s="536"/>
      <c r="L164" s="536"/>
      <c r="M164" s="536"/>
      <c r="N164" s="536"/>
      <c r="O164" s="536"/>
      <c r="P164" s="536"/>
      <c r="Q164" s="536"/>
      <c r="R164" s="536"/>
      <c r="S164" s="536"/>
      <c r="T164" s="536"/>
      <c r="U164" s="536"/>
      <c r="V164" s="536"/>
      <c r="W164" s="536"/>
      <c r="X164" s="536"/>
      <c r="Y164" s="536"/>
      <c r="Z164" s="536"/>
      <c r="AA164" s="536"/>
    </row>
    <row r="165" spans="1:27" ht="13.5" customHeight="1" x14ac:dyDescent="0.15">
      <c r="A165" s="13"/>
      <c r="B165" s="13"/>
      <c r="D165" s="487"/>
      <c r="E165" s="282" t="s">
        <v>444</v>
      </c>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row>
    <row r="166" spans="1:27" ht="13.5" customHeight="1" x14ac:dyDescent="0.15">
      <c r="A166" s="13"/>
      <c r="B166" s="13"/>
      <c r="C166" s="487" t="s">
        <v>519</v>
      </c>
      <c r="D166" s="487" t="s">
        <v>236</v>
      </c>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row>
    <row r="167" spans="1:27" ht="13.5" customHeight="1" x14ac:dyDescent="0.15">
      <c r="A167" s="13"/>
      <c r="B167" s="13"/>
      <c r="C167" s="487"/>
      <c r="D167" s="527" t="s">
        <v>511</v>
      </c>
      <c r="E167" s="261" t="s">
        <v>237</v>
      </c>
      <c r="F167" s="261"/>
      <c r="G167" s="261"/>
      <c r="H167" s="261"/>
      <c r="I167" s="261"/>
      <c r="J167" s="261"/>
      <c r="K167" s="261"/>
      <c r="L167" s="261"/>
      <c r="M167" s="261"/>
      <c r="N167" s="261"/>
      <c r="O167" s="261"/>
      <c r="P167" s="261"/>
      <c r="Q167" s="261"/>
      <c r="R167" s="261"/>
      <c r="S167" s="261"/>
      <c r="T167" s="261"/>
      <c r="U167" s="261"/>
      <c r="V167" s="261"/>
      <c r="W167" s="261"/>
      <c r="X167" s="261"/>
      <c r="Y167" s="261"/>
      <c r="Z167" s="261"/>
      <c r="AA167" s="261"/>
    </row>
    <row r="168" spans="1:27" ht="13.5" customHeight="1" x14ac:dyDescent="0.15">
      <c r="A168" s="13"/>
      <c r="B168" s="13"/>
      <c r="C168" s="487"/>
      <c r="D168" s="527" t="s">
        <v>511</v>
      </c>
      <c r="E168" s="732" t="s">
        <v>480</v>
      </c>
      <c r="F168" s="732"/>
      <c r="G168" s="732"/>
      <c r="H168" s="732"/>
      <c r="I168" s="732"/>
      <c r="J168" s="732"/>
      <c r="K168" s="732"/>
      <c r="L168" s="732"/>
      <c r="M168" s="732"/>
      <c r="N168" s="732"/>
      <c r="O168" s="732"/>
      <c r="P168" s="732"/>
      <c r="Q168" s="732"/>
      <c r="R168" s="732"/>
      <c r="S168" s="732"/>
      <c r="T168" s="732"/>
      <c r="U168" s="732"/>
      <c r="V168" s="732"/>
      <c r="W168" s="732"/>
      <c r="X168" s="732"/>
      <c r="Y168" s="732"/>
      <c r="Z168" s="732"/>
      <c r="AA168" s="732"/>
    </row>
    <row r="169" spans="1:27" ht="13.5" customHeight="1" x14ac:dyDescent="0.15">
      <c r="A169" s="13"/>
      <c r="B169" s="13"/>
      <c r="C169" s="487"/>
      <c r="D169" s="527"/>
      <c r="E169" s="732"/>
      <c r="F169" s="732"/>
      <c r="G169" s="732"/>
      <c r="H169" s="732"/>
      <c r="I169" s="732"/>
      <c r="J169" s="732"/>
      <c r="K169" s="732"/>
      <c r="L169" s="732"/>
      <c r="M169" s="732"/>
      <c r="N169" s="732"/>
      <c r="O169" s="732"/>
      <c r="P169" s="732"/>
      <c r="Q169" s="732"/>
      <c r="R169" s="732"/>
      <c r="S169" s="732"/>
      <c r="T169" s="732"/>
      <c r="U169" s="732"/>
      <c r="V169" s="732"/>
      <c r="W169" s="732"/>
      <c r="X169" s="732"/>
      <c r="Y169" s="732"/>
      <c r="Z169" s="732"/>
      <c r="AA169" s="732"/>
    </row>
    <row r="170" spans="1:27" ht="13.5" customHeight="1" x14ac:dyDescent="0.15">
      <c r="A170" s="13"/>
      <c r="B170" s="13"/>
      <c r="C170" s="487"/>
      <c r="D170" s="527" t="s">
        <v>511</v>
      </c>
      <c r="E170" s="732" t="s">
        <v>479</v>
      </c>
      <c r="F170" s="732"/>
      <c r="G170" s="732"/>
      <c r="H170" s="732"/>
      <c r="I170" s="732"/>
      <c r="J170" s="732"/>
      <c r="K170" s="732"/>
      <c r="L170" s="732"/>
      <c r="M170" s="732"/>
      <c r="N170" s="732"/>
      <c r="O170" s="732"/>
      <c r="P170" s="732"/>
      <c r="Q170" s="732"/>
      <c r="R170" s="732"/>
      <c r="S170" s="732"/>
      <c r="T170" s="732"/>
      <c r="U170" s="732"/>
      <c r="V170" s="732"/>
      <c r="W170" s="732"/>
      <c r="X170" s="732"/>
      <c r="Y170" s="732"/>
      <c r="Z170" s="732"/>
      <c r="AA170" s="732"/>
    </row>
    <row r="171" spans="1:27" ht="13.5" customHeight="1" x14ac:dyDescent="0.15">
      <c r="A171" s="13"/>
      <c r="B171" s="13"/>
      <c r="C171" s="487"/>
      <c r="D171" s="527"/>
      <c r="E171" s="732"/>
      <c r="F171" s="732"/>
      <c r="G171" s="732"/>
      <c r="H171" s="732"/>
      <c r="I171" s="732"/>
      <c r="J171" s="732"/>
      <c r="K171" s="732"/>
      <c r="L171" s="732"/>
      <c r="M171" s="732"/>
      <c r="N171" s="732"/>
      <c r="O171" s="732"/>
      <c r="P171" s="732"/>
      <c r="Q171" s="732"/>
      <c r="R171" s="732"/>
      <c r="S171" s="732"/>
      <c r="T171" s="732"/>
      <c r="U171" s="732"/>
      <c r="V171" s="732"/>
      <c r="W171" s="732"/>
      <c r="X171" s="732"/>
      <c r="Y171" s="732"/>
      <c r="Z171" s="732"/>
      <c r="AA171" s="732"/>
    </row>
    <row r="172" spans="1:27" ht="13.5" customHeight="1" x14ac:dyDescent="0.15">
      <c r="A172" s="13"/>
      <c r="B172" s="13"/>
      <c r="C172" s="487"/>
      <c r="D172" s="527" t="s">
        <v>511</v>
      </c>
      <c r="E172" s="261" t="s">
        <v>445</v>
      </c>
      <c r="F172" s="261"/>
      <c r="G172" s="261"/>
      <c r="H172" s="261"/>
      <c r="I172" s="261"/>
      <c r="J172" s="261"/>
      <c r="K172" s="261"/>
      <c r="L172" s="261"/>
      <c r="M172" s="261"/>
      <c r="N172" s="261"/>
      <c r="O172" s="261"/>
      <c r="P172" s="261"/>
      <c r="Q172" s="261"/>
      <c r="R172" s="261"/>
      <c r="S172" s="261"/>
      <c r="T172" s="261"/>
      <c r="U172" s="507"/>
      <c r="V172" s="111"/>
      <c r="W172" s="111"/>
      <c r="X172" s="111"/>
      <c r="Y172" s="111"/>
      <c r="Z172" s="111"/>
      <c r="AA172" s="111"/>
    </row>
    <row r="173" spans="1:27" ht="13.5" customHeight="1" x14ac:dyDescent="0.15">
      <c r="A173" s="13"/>
      <c r="B173" s="13"/>
      <c r="C173" s="487" t="s">
        <v>520</v>
      </c>
      <c r="D173" s="487" t="s">
        <v>238</v>
      </c>
      <c r="E173" s="487"/>
      <c r="F173" s="261"/>
      <c r="G173" s="261"/>
      <c r="H173" s="261"/>
      <c r="I173" s="261"/>
      <c r="J173" s="261"/>
      <c r="K173" s="261"/>
      <c r="L173" s="261"/>
      <c r="M173" s="261"/>
      <c r="N173" s="261"/>
      <c r="O173" s="261"/>
      <c r="P173" s="261"/>
      <c r="Q173" s="261"/>
      <c r="R173" s="261"/>
      <c r="S173" s="261"/>
      <c r="T173" s="261"/>
      <c r="U173" s="507"/>
      <c r="V173" s="111"/>
      <c r="W173" s="111"/>
      <c r="X173" s="111"/>
      <c r="Y173" s="111"/>
      <c r="Z173" s="111"/>
      <c r="AA173" s="111"/>
    </row>
    <row r="174" spans="1:27" ht="13.5" customHeight="1" x14ac:dyDescent="0.15">
      <c r="A174" s="13"/>
      <c r="B174" s="13"/>
      <c r="C174" s="487"/>
      <c r="D174" s="527" t="s">
        <v>511</v>
      </c>
      <c r="E174" s="261" t="s">
        <v>239</v>
      </c>
      <c r="F174" s="261"/>
      <c r="G174" s="261"/>
      <c r="H174" s="261"/>
      <c r="I174" s="261"/>
      <c r="J174" s="261"/>
      <c r="K174" s="261"/>
      <c r="L174" s="261"/>
      <c r="M174" s="261"/>
      <c r="N174" s="261"/>
      <c r="O174" s="261"/>
      <c r="P174" s="261"/>
      <c r="Q174" s="261"/>
      <c r="R174" s="261"/>
      <c r="S174" s="261"/>
      <c r="T174" s="261"/>
      <c r="U174" s="507"/>
      <c r="V174" s="111"/>
      <c r="W174" s="111"/>
      <c r="X174" s="111"/>
      <c r="Y174" s="111"/>
      <c r="Z174" s="111"/>
      <c r="AA174" s="111"/>
    </row>
    <row r="175" spans="1:27" ht="13.5" customHeight="1" x14ac:dyDescent="0.15">
      <c r="A175" s="13"/>
      <c r="B175" s="13"/>
      <c r="C175" s="487"/>
      <c r="D175" s="527" t="s">
        <v>511</v>
      </c>
      <c r="E175" s="757" t="s">
        <v>296</v>
      </c>
      <c r="F175" s="757"/>
      <c r="G175" s="757"/>
      <c r="H175" s="757"/>
      <c r="I175" s="757"/>
      <c r="J175" s="757"/>
      <c r="K175" s="757"/>
      <c r="L175" s="757"/>
      <c r="M175" s="757"/>
      <c r="N175" s="757"/>
      <c r="O175" s="757"/>
      <c r="P175" s="757"/>
      <c r="Q175" s="757"/>
      <c r="R175" s="757"/>
      <c r="S175" s="757"/>
      <c r="T175" s="757"/>
      <c r="U175" s="757"/>
      <c r="V175" s="757"/>
      <c r="W175" s="757"/>
      <c r="X175" s="757"/>
      <c r="Y175" s="757"/>
      <c r="Z175" s="757"/>
      <c r="AA175" s="757"/>
    </row>
    <row r="176" spans="1:27" ht="13.5" customHeight="1" x14ac:dyDescent="0.15">
      <c r="A176" s="13"/>
      <c r="B176" s="13"/>
      <c r="C176" s="487"/>
      <c r="D176" s="261"/>
      <c r="E176" s="757"/>
      <c r="F176" s="757"/>
      <c r="G176" s="757"/>
      <c r="H176" s="757"/>
      <c r="I176" s="757"/>
      <c r="J176" s="757"/>
      <c r="K176" s="757"/>
      <c r="L176" s="757"/>
      <c r="M176" s="757"/>
      <c r="N176" s="757"/>
      <c r="O176" s="757"/>
      <c r="P176" s="757"/>
      <c r="Q176" s="757"/>
      <c r="R176" s="757"/>
      <c r="S176" s="757"/>
      <c r="T176" s="757"/>
      <c r="U176" s="757"/>
      <c r="V176" s="757"/>
      <c r="W176" s="757"/>
      <c r="X176" s="757"/>
      <c r="Y176" s="757"/>
      <c r="Z176" s="757"/>
      <c r="AA176" s="757"/>
    </row>
    <row r="177" spans="1:27" ht="13.5" customHeight="1" x14ac:dyDescent="0.15">
      <c r="A177" s="13"/>
      <c r="B177" s="13"/>
      <c r="C177" s="487" t="s">
        <v>521</v>
      </c>
      <c r="D177" s="487" t="s">
        <v>302</v>
      </c>
      <c r="E177" s="261"/>
      <c r="F177" s="261"/>
      <c r="G177" s="261"/>
      <c r="H177" s="261"/>
      <c r="I177" s="261"/>
      <c r="J177" s="261"/>
      <c r="K177" s="261"/>
      <c r="L177" s="261"/>
      <c r="M177" s="261"/>
      <c r="N177" s="261"/>
      <c r="O177" s="261"/>
      <c r="P177" s="261"/>
      <c r="Q177" s="261"/>
      <c r="R177" s="261"/>
      <c r="S177" s="261"/>
      <c r="T177" s="261"/>
      <c r="U177" s="507"/>
      <c r="V177" s="111"/>
      <c r="W177" s="111"/>
      <c r="X177" s="111"/>
      <c r="Y177" s="111"/>
      <c r="Z177" s="111"/>
      <c r="AA177" s="111"/>
    </row>
    <row r="178" spans="1:27" ht="13.5" customHeight="1" x14ac:dyDescent="0.15">
      <c r="A178" s="13"/>
      <c r="B178" s="13"/>
      <c r="C178" s="487"/>
      <c r="D178" s="527" t="s">
        <v>511</v>
      </c>
      <c r="E178" s="261" t="s">
        <v>446</v>
      </c>
      <c r="F178" s="261"/>
      <c r="G178" s="261"/>
      <c r="H178" s="261"/>
      <c r="I178" s="261"/>
      <c r="J178" s="261"/>
      <c r="K178" s="261"/>
      <c r="L178" s="261"/>
      <c r="M178" s="261"/>
      <c r="N178" s="261"/>
      <c r="O178" s="261"/>
      <c r="P178" s="261"/>
      <c r="Q178" s="261"/>
      <c r="R178" s="261"/>
      <c r="S178" s="261"/>
      <c r="T178" s="261"/>
      <c r="U178" s="507"/>
      <c r="V178" s="111"/>
      <c r="W178" s="111"/>
      <c r="X178" s="111"/>
      <c r="Y178" s="111"/>
      <c r="Z178" s="111"/>
      <c r="AA178" s="111"/>
    </row>
    <row r="179" spans="1:27" ht="13.5" customHeight="1" x14ac:dyDescent="0.15">
      <c r="A179" s="13"/>
      <c r="B179" s="13"/>
      <c r="C179" s="487"/>
      <c r="D179" s="527"/>
      <c r="E179" s="757" t="s">
        <v>447</v>
      </c>
      <c r="F179" s="757"/>
      <c r="G179" s="757"/>
      <c r="H179" s="757"/>
      <c r="I179" s="757"/>
      <c r="J179" s="757"/>
      <c r="K179" s="757"/>
      <c r="L179" s="757"/>
      <c r="M179" s="757"/>
      <c r="N179" s="757"/>
      <c r="O179" s="757"/>
      <c r="P179" s="757"/>
      <c r="Q179" s="757"/>
      <c r="R179" s="757"/>
      <c r="S179" s="757"/>
      <c r="T179" s="757"/>
      <c r="U179" s="757"/>
      <c r="V179" s="757"/>
      <c r="W179" s="757"/>
      <c r="X179" s="757"/>
      <c r="Y179" s="757"/>
      <c r="Z179" s="757"/>
      <c r="AA179" s="757"/>
    </row>
    <row r="180" spans="1:27" ht="13.5" customHeight="1" x14ac:dyDescent="0.15">
      <c r="A180" s="13"/>
      <c r="B180" s="13"/>
      <c r="C180" s="487"/>
      <c r="D180" s="261"/>
      <c r="E180" s="757"/>
      <c r="F180" s="757"/>
      <c r="G180" s="757"/>
      <c r="H180" s="757"/>
      <c r="I180" s="757"/>
      <c r="J180" s="757"/>
      <c r="K180" s="757"/>
      <c r="L180" s="757"/>
      <c r="M180" s="757"/>
      <c r="N180" s="757"/>
      <c r="O180" s="757"/>
      <c r="P180" s="757"/>
      <c r="Q180" s="757"/>
      <c r="R180" s="757"/>
      <c r="S180" s="757"/>
      <c r="T180" s="757"/>
      <c r="U180" s="757"/>
      <c r="V180" s="757"/>
      <c r="W180" s="757"/>
      <c r="X180" s="757"/>
      <c r="Y180" s="757"/>
      <c r="Z180" s="757"/>
      <c r="AA180" s="757"/>
    </row>
    <row r="181" spans="1:27" ht="13.5" customHeight="1" x14ac:dyDescent="0.15">
      <c r="A181" s="13"/>
      <c r="B181" s="13"/>
      <c r="C181" s="487" t="s">
        <v>522</v>
      </c>
      <c r="D181" s="487" t="s">
        <v>240</v>
      </c>
      <c r="E181" s="487"/>
      <c r="F181" s="261"/>
      <c r="G181" s="261"/>
      <c r="H181" s="261"/>
      <c r="I181" s="261"/>
      <c r="J181" s="261"/>
      <c r="K181" s="261"/>
      <c r="L181" s="261"/>
      <c r="M181" s="261"/>
      <c r="N181" s="261"/>
      <c r="O181" s="261"/>
      <c r="P181" s="261"/>
      <c r="Q181" s="261"/>
      <c r="R181" s="261"/>
      <c r="S181" s="261"/>
      <c r="T181" s="261"/>
      <c r="U181" s="507"/>
      <c r="V181" s="111"/>
      <c r="W181" s="111"/>
      <c r="X181" s="111"/>
      <c r="Y181" s="111"/>
      <c r="Z181" s="111"/>
      <c r="AA181" s="111"/>
    </row>
    <row r="182" spans="1:27" ht="13.5" customHeight="1" x14ac:dyDescent="0.15">
      <c r="A182" s="13"/>
      <c r="B182" s="13"/>
      <c r="C182" s="487"/>
      <c r="D182" s="527" t="s">
        <v>511</v>
      </c>
      <c r="E182" s="261" t="s">
        <v>241</v>
      </c>
      <c r="F182" s="261"/>
      <c r="G182" s="261"/>
      <c r="H182" s="261"/>
      <c r="I182" s="261"/>
      <c r="J182" s="261"/>
      <c r="K182" s="261"/>
      <c r="L182" s="261"/>
      <c r="M182" s="261"/>
      <c r="N182" s="261"/>
      <c r="O182" s="261"/>
      <c r="P182" s="261"/>
      <c r="Q182" s="261"/>
      <c r="R182" s="261"/>
      <c r="S182" s="261"/>
      <c r="T182" s="261"/>
      <c r="U182" s="507"/>
      <c r="V182" s="111"/>
      <c r="W182" s="111"/>
      <c r="X182" s="111"/>
      <c r="Y182" s="111"/>
      <c r="Z182" s="111"/>
      <c r="AA182" s="111"/>
    </row>
    <row r="183" spans="1:27" ht="13.5" customHeight="1" x14ac:dyDescent="0.15">
      <c r="A183" s="13"/>
      <c r="B183" s="13"/>
      <c r="C183" s="487"/>
      <c r="D183" s="527" t="s">
        <v>511</v>
      </c>
      <c r="E183" s="757" t="s">
        <v>448</v>
      </c>
      <c r="F183" s="757"/>
      <c r="G183" s="757"/>
      <c r="H183" s="757"/>
      <c r="I183" s="757"/>
      <c r="J183" s="757"/>
      <c r="K183" s="757"/>
      <c r="L183" s="757"/>
      <c r="M183" s="757"/>
      <c r="N183" s="757"/>
      <c r="O183" s="757"/>
      <c r="P183" s="757"/>
      <c r="Q183" s="757"/>
      <c r="R183" s="757"/>
      <c r="S183" s="757"/>
      <c r="T183" s="757"/>
      <c r="U183" s="757"/>
      <c r="V183" s="757"/>
      <c r="W183" s="757"/>
      <c r="X183" s="757"/>
      <c r="Y183" s="757"/>
      <c r="Z183" s="757"/>
      <c r="AA183" s="757"/>
    </row>
    <row r="184" spans="1:27" ht="13.5" customHeight="1" x14ac:dyDescent="0.15">
      <c r="A184" s="13"/>
      <c r="B184" s="13"/>
      <c r="C184" s="487"/>
      <c r="D184" s="527"/>
      <c r="E184" s="757"/>
      <c r="F184" s="757"/>
      <c r="G184" s="757"/>
      <c r="H184" s="757"/>
      <c r="I184" s="757"/>
      <c r="J184" s="757"/>
      <c r="K184" s="757"/>
      <c r="L184" s="757"/>
      <c r="M184" s="757"/>
      <c r="N184" s="757"/>
      <c r="O184" s="757"/>
      <c r="P184" s="757"/>
      <c r="Q184" s="757"/>
      <c r="R184" s="757"/>
      <c r="S184" s="757"/>
      <c r="T184" s="757"/>
      <c r="U184" s="757"/>
      <c r="V184" s="757"/>
      <c r="W184" s="757"/>
      <c r="X184" s="757"/>
      <c r="Y184" s="757"/>
      <c r="Z184" s="757"/>
      <c r="AA184" s="757"/>
    </row>
    <row r="185" spans="1:27" ht="13.5" customHeight="1" x14ac:dyDescent="0.15">
      <c r="A185" s="13"/>
      <c r="B185" s="13"/>
      <c r="C185" s="487" t="s">
        <v>523</v>
      </c>
      <c r="D185" s="487" t="s">
        <v>242</v>
      </c>
      <c r="E185" s="487"/>
      <c r="F185" s="261"/>
      <c r="G185" s="261"/>
      <c r="H185" s="261"/>
      <c r="I185" s="261"/>
      <c r="J185" s="261"/>
      <c r="K185" s="261"/>
      <c r="L185" s="261"/>
      <c r="M185" s="261"/>
      <c r="N185" s="261"/>
      <c r="O185" s="261"/>
      <c r="P185" s="261"/>
      <c r="Q185" s="261"/>
      <c r="R185" s="261"/>
      <c r="S185" s="261"/>
      <c r="T185" s="261"/>
      <c r="U185" s="507"/>
      <c r="V185" s="111"/>
      <c r="W185" s="111"/>
      <c r="X185" s="111"/>
      <c r="Y185" s="111"/>
      <c r="Z185" s="111"/>
      <c r="AA185" s="111"/>
    </row>
    <row r="186" spans="1:27" ht="13.5" customHeight="1" x14ac:dyDescent="0.15">
      <c r="A186" s="13"/>
      <c r="B186" s="13"/>
      <c r="C186" s="487"/>
      <c r="D186" s="527" t="s">
        <v>511</v>
      </c>
      <c r="E186" s="261" t="s">
        <v>243</v>
      </c>
      <c r="F186" s="261"/>
      <c r="G186" s="261"/>
      <c r="H186" s="261"/>
      <c r="I186" s="261"/>
      <c r="J186" s="261"/>
      <c r="K186" s="261"/>
      <c r="L186" s="261"/>
      <c r="M186" s="261"/>
      <c r="N186" s="261"/>
      <c r="O186" s="261"/>
      <c r="P186" s="261"/>
      <c r="Q186" s="261"/>
      <c r="R186" s="261"/>
      <c r="S186" s="261"/>
      <c r="T186" s="261"/>
      <c r="U186" s="507"/>
      <c r="V186" s="111"/>
      <c r="W186" s="111"/>
      <c r="X186" s="111"/>
      <c r="Y186" s="111"/>
      <c r="Z186" s="111"/>
      <c r="AA186" s="111"/>
    </row>
    <row r="187" spans="1:27" ht="13.5" customHeight="1" x14ac:dyDescent="0.15">
      <c r="A187" s="13"/>
      <c r="B187" s="13"/>
      <c r="C187" s="487"/>
      <c r="D187" s="527" t="s">
        <v>511</v>
      </c>
      <c r="E187" s="261" t="s">
        <v>245</v>
      </c>
      <c r="F187" s="261"/>
      <c r="G187" s="261"/>
      <c r="H187" s="261"/>
      <c r="I187" s="261"/>
      <c r="J187" s="261"/>
      <c r="K187" s="261"/>
      <c r="L187" s="261"/>
      <c r="M187" s="261"/>
      <c r="N187" s="261"/>
      <c r="O187" s="261"/>
      <c r="P187" s="261"/>
      <c r="Q187" s="261"/>
      <c r="R187" s="261"/>
      <c r="S187" s="261"/>
      <c r="T187" s="261"/>
      <c r="U187" s="507"/>
      <c r="V187" s="111"/>
      <c r="W187" s="111"/>
      <c r="X187" s="111"/>
      <c r="Y187" s="111"/>
      <c r="Z187" s="111"/>
      <c r="AA187" s="111"/>
    </row>
    <row r="188" spans="1:27" ht="13.5" customHeight="1" x14ac:dyDescent="0.15">
      <c r="A188" s="13"/>
      <c r="B188" s="13"/>
      <c r="C188" s="487"/>
      <c r="D188" s="527" t="s">
        <v>511</v>
      </c>
      <c r="E188" s="261" t="s">
        <v>244</v>
      </c>
      <c r="F188" s="261"/>
      <c r="G188" s="261"/>
      <c r="H188" s="261"/>
      <c r="I188" s="261"/>
      <c r="J188" s="261"/>
      <c r="K188" s="261"/>
      <c r="L188" s="261"/>
      <c r="M188" s="261"/>
      <c r="N188" s="261"/>
      <c r="O188" s="261"/>
      <c r="P188" s="261"/>
      <c r="Q188" s="261"/>
      <c r="R188" s="261"/>
      <c r="S188" s="261"/>
      <c r="T188" s="261"/>
      <c r="U188" s="507"/>
      <c r="V188" s="111"/>
      <c r="W188" s="111"/>
      <c r="X188" s="111"/>
      <c r="Y188" s="111"/>
      <c r="Z188" s="111"/>
      <c r="AA188" s="111"/>
    </row>
    <row r="189" spans="1:27" ht="13.5" customHeight="1" x14ac:dyDescent="0.15">
      <c r="A189" s="13"/>
      <c r="B189" s="13"/>
      <c r="C189" s="487" t="s">
        <v>752</v>
      </c>
      <c r="D189" s="487" t="s">
        <v>449</v>
      </c>
      <c r="E189" s="487"/>
      <c r="F189" s="261"/>
      <c r="G189" s="261"/>
      <c r="H189" s="261"/>
      <c r="I189" s="261"/>
      <c r="J189" s="261"/>
      <c r="K189" s="261"/>
      <c r="L189" s="261"/>
      <c r="M189" s="261"/>
      <c r="N189" s="261"/>
      <c r="O189" s="261"/>
      <c r="P189" s="261"/>
      <c r="Q189" s="261"/>
      <c r="R189" s="261"/>
      <c r="S189" s="261"/>
      <c r="T189" s="261"/>
      <c r="U189" s="507"/>
      <c r="V189" s="111"/>
      <c r="W189" s="111"/>
      <c r="X189" s="111"/>
      <c r="Y189" s="111"/>
      <c r="Z189" s="111"/>
      <c r="AA189" s="111"/>
    </row>
    <row r="190" spans="1:27" ht="13.5" customHeight="1" x14ac:dyDescent="0.15">
      <c r="A190" s="13"/>
      <c r="B190" s="13"/>
      <c r="C190" s="487"/>
      <c r="D190" s="487" t="s">
        <v>524</v>
      </c>
      <c r="E190" s="487" t="s">
        <v>247</v>
      </c>
      <c r="F190" s="261"/>
      <c r="G190" s="261"/>
      <c r="H190" s="261"/>
      <c r="I190" s="261"/>
      <c r="J190" s="261"/>
      <c r="K190" s="261"/>
      <c r="L190" s="261"/>
      <c r="M190" s="261"/>
      <c r="N190" s="261"/>
      <c r="O190" s="261"/>
      <c r="P190" s="261"/>
      <c r="Q190" s="261"/>
      <c r="R190" s="261"/>
      <c r="S190" s="261"/>
      <c r="T190" s="261"/>
      <c r="U190" s="507"/>
      <c r="V190" s="111"/>
      <c r="W190" s="111"/>
      <c r="X190" s="111"/>
      <c r="Y190" s="111"/>
      <c r="Z190" s="111"/>
      <c r="AA190" s="111"/>
    </row>
    <row r="191" spans="1:27" ht="13.5" customHeight="1" x14ac:dyDescent="0.15">
      <c r="A191" s="13"/>
      <c r="B191" s="13"/>
      <c r="C191" s="487"/>
      <c r="D191" s="261"/>
      <c r="E191" s="527" t="s">
        <v>511</v>
      </c>
      <c r="F191" s="261" t="s">
        <v>450</v>
      </c>
      <c r="G191" s="261"/>
      <c r="H191" s="261"/>
      <c r="I191" s="261"/>
      <c r="J191" s="261"/>
      <c r="K191" s="261"/>
      <c r="L191" s="261"/>
      <c r="M191" s="261"/>
      <c r="N191" s="261"/>
      <c r="O191" s="261"/>
      <c r="P191" s="261"/>
      <c r="Q191" s="261"/>
      <c r="R191" s="261"/>
      <c r="S191" s="261"/>
      <c r="T191" s="261"/>
      <c r="U191" s="507"/>
      <c r="V191" s="111"/>
      <c r="W191" s="111"/>
      <c r="X191" s="111"/>
      <c r="Y191" s="111"/>
      <c r="Z191" s="111"/>
      <c r="AA191" s="111"/>
    </row>
    <row r="192" spans="1:27" ht="13.5" customHeight="1" x14ac:dyDescent="0.15">
      <c r="A192" s="13"/>
      <c r="B192" s="13"/>
      <c r="C192" s="487"/>
      <c r="D192" s="261"/>
      <c r="E192" s="527" t="s">
        <v>511</v>
      </c>
      <c r="F192" s="261" t="s">
        <v>451</v>
      </c>
      <c r="G192" s="261"/>
      <c r="H192" s="261"/>
      <c r="I192" s="261"/>
      <c r="J192" s="261"/>
      <c r="K192" s="261"/>
      <c r="L192" s="261"/>
      <c r="M192" s="261"/>
      <c r="N192" s="261"/>
      <c r="O192" s="261"/>
      <c r="P192" s="261"/>
      <c r="Q192" s="261"/>
      <c r="R192" s="261"/>
      <c r="S192" s="261"/>
      <c r="T192" s="261"/>
      <c r="U192" s="507"/>
      <c r="V192" s="111"/>
      <c r="W192" s="111"/>
      <c r="X192" s="111"/>
      <c r="Y192" s="111"/>
      <c r="Z192" s="111"/>
      <c r="AA192" s="111"/>
    </row>
    <row r="193" spans="1:27" ht="13.5" customHeight="1" x14ac:dyDescent="0.15">
      <c r="A193" s="13"/>
      <c r="B193" s="13"/>
      <c r="C193" s="487"/>
      <c r="D193" s="487" t="s">
        <v>525</v>
      </c>
      <c r="E193" s="487" t="s">
        <v>452</v>
      </c>
      <c r="F193" s="261"/>
      <c r="G193" s="261"/>
      <c r="H193" s="261"/>
      <c r="I193" s="261"/>
      <c r="J193" s="261"/>
      <c r="K193" s="261"/>
      <c r="L193" s="261"/>
      <c r="M193" s="261"/>
      <c r="N193" s="261"/>
      <c r="O193" s="261"/>
      <c r="P193" s="261"/>
      <c r="Q193" s="261"/>
      <c r="R193" s="261"/>
      <c r="S193" s="261"/>
      <c r="T193" s="261"/>
      <c r="U193" s="507"/>
      <c r="V193" s="111"/>
      <c r="W193" s="111"/>
      <c r="X193" s="111"/>
      <c r="Y193" s="111"/>
      <c r="Z193" s="111"/>
      <c r="AA193" s="111"/>
    </row>
    <row r="194" spans="1:27" ht="13.5" customHeight="1" x14ac:dyDescent="0.15">
      <c r="A194" s="13"/>
      <c r="B194" s="13"/>
      <c r="C194" s="487"/>
      <c r="D194" s="261"/>
      <c r="E194" s="527" t="s">
        <v>511</v>
      </c>
      <c r="F194" s="261" t="s">
        <v>526</v>
      </c>
      <c r="G194" s="261"/>
      <c r="H194" s="261"/>
      <c r="I194" s="261"/>
      <c r="J194" s="261"/>
      <c r="K194" s="261"/>
      <c r="L194" s="261"/>
      <c r="M194" s="261"/>
      <c r="N194" s="261"/>
      <c r="O194" s="261"/>
      <c r="P194" s="261"/>
      <c r="Q194" s="261"/>
      <c r="R194" s="261"/>
      <c r="S194" s="261"/>
      <c r="T194" s="261"/>
      <c r="U194" s="507"/>
      <c r="V194" s="111"/>
      <c r="W194" s="111"/>
      <c r="X194" s="111"/>
      <c r="Y194" s="111"/>
      <c r="Z194" s="111"/>
      <c r="AA194" s="111"/>
    </row>
    <row r="195" spans="1:27" ht="13.5" customHeight="1" x14ac:dyDescent="0.15">
      <c r="A195" s="13"/>
      <c r="B195" s="13"/>
      <c r="C195" s="487"/>
      <c r="D195" s="261"/>
      <c r="E195" s="527" t="s">
        <v>511</v>
      </c>
      <c r="F195" s="757" t="s">
        <v>272</v>
      </c>
      <c r="G195" s="757"/>
      <c r="H195" s="757"/>
      <c r="I195" s="757"/>
      <c r="J195" s="757"/>
      <c r="K195" s="757"/>
      <c r="L195" s="757"/>
      <c r="M195" s="757"/>
      <c r="N195" s="757"/>
      <c r="O195" s="757"/>
      <c r="P195" s="757"/>
      <c r="Q195" s="757"/>
      <c r="R195" s="757"/>
      <c r="S195" s="757"/>
      <c r="T195" s="757"/>
      <c r="U195" s="757"/>
      <c r="V195" s="757"/>
      <c r="W195" s="757"/>
      <c r="X195" s="757"/>
      <c r="Y195" s="757"/>
      <c r="Z195" s="757"/>
      <c r="AA195" s="757"/>
    </row>
    <row r="196" spans="1:27" ht="13.5" customHeight="1" x14ac:dyDescent="0.15">
      <c r="A196" s="13"/>
      <c r="B196" s="13"/>
      <c r="C196" s="487"/>
      <c r="D196" s="261"/>
      <c r="E196" s="261"/>
      <c r="F196" s="757"/>
      <c r="G196" s="757"/>
      <c r="H196" s="757"/>
      <c r="I196" s="757"/>
      <c r="J196" s="757"/>
      <c r="K196" s="757"/>
      <c r="L196" s="757"/>
      <c r="M196" s="757"/>
      <c r="N196" s="757"/>
      <c r="O196" s="757"/>
      <c r="P196" s="757"/>
      <c r="Q196" s="757"/>
      <c r="R196" s="757"/>
      <c r="S196" s="757"/>
      <c r="T196" s="757"/>
      <c r="U196" s="757"/>
      <c r="V196" s="757"/>
      <c r="W196" s="757"/>
      <c r="X196" s="757"/>
      <c r="Y196" s="757"/>
      <c r="Z196" s="757"/>
      <c r="AA196" s="757"/>
    </row>
    <row r="197" spans="1:27" ht="13.5" customHeight="1" x14ac:dyDescent="0.15">
      <c r="A197" s="13"/>
      <c r="B197" s="13"/>
      <c r="C197" s="487"/>
      <c r="D197" s="487" t="s">
        <v>527</v>
      </c>
      <c r="E197" s="487" t="s">
        <v>246</v>
      </c>
      <c r="F197" s="487"/>
      <c r="G197" s="261"/>
      <c r="H197" s="261"/>
      <c r="I197" s="261"/>
      <c r="J197" s="261"/>
      <c r="K197" s="261"/>
      <c r="L197" s="261"/>
      <c r="M197" s="261"/>
      <c r="N197" s="261"/>
      <c r="O197" s="261"/>
      <c r="P197" s="261"/>
      <c r="Q197" s="261"/>
      <c r="R197" s="261"/>
      <c r="S197" s="261"/>
      <c r="T197" s="261"/>
      <c r="U197" s="507"/>
      <c r="V197" s="111"/>
      <c r="W197" s="111"/>
      <c r="X197" s="111"/>
      <c r="Y197" s="111"/>
      <c r="Z197" s="111"/>
      <c r="AA197" s="111"/>
    </row>
    <row r="198" spans="1:27" ht="13.5" customHeight="1" x14ac:dyDescent="0.15">
      <c r="A198" s="13"/>
      <c r="B198" s="13"/>
      <c r="C198" s="487"/>
      <c r="D198" s="261"/>
      <c r="E198" s="527" t="s">
        <v>511</v>
      </c>
      <c r="F198" s="261" t="s">
        <v>485</v>
      </c>
      <c r="G198" s="261"/>
      <c r="H198" s="261"/>
      <c r="I198" s="261"/>
      <c r="J198" s="261"/>
      <c r="K198" s="261"/>
      <c r="L198" s="261"/>
      <c r="M198" s="261"/>
      <c r="N198" s="261"/>
      <c r="O198" s="261"/>
      <c r="P198" s="261"/>
      <c r="Q198" s="261"/>
      <c r="R198" s="261"/>
      <c r="S198" s="261"/>
      <c r="T198" s="261"/>
      <c r="U198" s="507"/>
      <c r="V198" s="111"/>
      <c r="W198" s="111"/>
      <c r="X198" s="111"/>
      <c r="Y198" s="111"/>
      <c r="Z198" s="111"/>
      <c r="AA198" s="111"/>
    </row>
    <row r="199" spans="1:27" ht="13.5" customHeight="1" x14ac:dyDescent="0.15">
      <c r="A199" s="13"/>
      <c r="B199" s="13"/>
      <c r="C199" s="487"/>
      <c r="D199" s="261"/>
      <c r="E199" s="527" t="s">
        <v>511</v>
      </c>
      <c r="F199" s="261" t="s">
        <v>453</v>
      </c>
      <c r="G199" s="261"/>
      <c r="H199" s="261"/>
      <c r="I199" s="261"/>
      <c r="J199" s="261"/>
      <c r="K199" s="261"/>
      <c r="L199" s="261"/>
      <c r="M199" s="261"/>
      <c r="N199" s="261"/>
      <c r="O199" s="261"/>
      <c r="P199" s="261"/>
      <c r="Q199" s="261"/>
      <c r="R199" s="261"/>
      <c r="S199" s="261"/>
      <c r="T199" s="261"/>
      <c r="U199" s="507"/>
      <c r="V199" s="111"/>
      <c r="W199" s="111"/>
      <c r="X199" s="111"/>
      <c r="Y199" s="111"/>
      <c r="Z199" s="111"/>
      <c r="AA199" s="111"/>
    </row>
    <row r="200" spans="1:27" ht="13.5" customHeight="1" x14ac:dyDescent="0.15">
      <c r="A200" s="13"/>
      <c r="B200" s="13"/>
      <c r="C200" s="487"/>
      <c r="D200" s="261"/>
      <c r="E200" s="527" t="s">
        <v>511</v>
      </c>
      <c r="F200" s="261" t="s">
        <v>248</v>
      </c>
      <c r="G200" s="261"/>
      <c r="H200" s="261"/>
      <c r="I200" s="261"/>
      <c r="J200" s="261"/>
      <c r="K200" s="261"/>
      <c r="L200" s="261"/>
      <c r="M200" s="261"/>
      <c r="N200" s="261"/>
      <c r="O200" s="261"/>
      <c r="P200" s="261"/>
      <c r="Q200" s="261"/>
      <c r="R200" s="261"/>
      <c r="S200" s="261"/>
      <c r="T200" s="261"/>
      <c r="U200" s="507"/>
      <c r="V200" s="111"/>
      <c r="W200" s="111"/>
      <c r="X200" s="111"/>
      <c r="Y200" s="111"/>
      <c r="Z200" s="111"/>
      <c r="AA200" s="111"/>
    </row>
    <row r="201" spans="1:27" ht="13.5" customHeight="1" x14ac:dyDescent="0.15">
      <c r="A201" s="13"/>
      <c r="B201" s="13"/>
      <c r="C201" s="487"/>
      <c r="D201" s="261"/>
      <c r="E201" s="527" t="s">
        <v>511</v>
      </c>
      <c r="F201" s="757" t="s">
        <v>454</v>
      </c>
      <c r="G201" s="757"/>
      <c r="H201" s="757"/>
      <c r="I201" s="757"/>
      <c r="J201" s="757"/>
      <c r="K201" s="757"/>
      <c r="L201" s="757"/>
      <c r="M201" s="757"/>
      <c r="N201" s="757"/>
      <c r="O201" s="757"/>
      <c r="P201" s="757"/>
      <c r="Q201" s="757"/>
      <c r="R201" s="757"/>
      <c r="S201" s="757"/>
      <c r="T201" s="757"/>
      <c r="U201" s="757"/>
      <c r="V201" s="757"/>
      <c r="W201" s="757"/>
      <c r="X201" s="757"/>
      <c r="Y201" s="757"/>
      <c r="Z201" s="757"/>
      <c r="AA201" s="757"/>
    </row>
    <row r="202" spans="1:27" ht="13.5" customHeight="1" x14ac:dyDescent="0.15">
      <c r="A202" s="13"/>
      <c r="B202" s="13"/>
      <c r="C202" s="487"/>
      <c r="D202" s="261"/>
      <c r="E202" s="527"/>
      <c r="F202" s="757"/>
      <c r="G202" s="757"/>
      <c r="H202" s="757"/>
      <c r="I202" s="757"/>
      <c r="J202" s="757"/>
      <c r="K202" s="757"/>
      <c r="L202" s="757"/>
      <c r="M202" s="757"/>
      <c r="N202" s="757"/>
      <c r="O202" s="757"/>
      <c r="P202" s="757"/>
      <c r="Q202" s="757"/>
      <c r="R202" s="757"/>
      <c r="S202" s="757"/>
      <c r="T202" s="757"/>
      <c r="U202" s="757"/>
      <c r="V202" s="757"/>
      <c r="W202" s="757"/>
      <c r="X202" s="757"/>
      <c r="Y202" s="757"/>
      <c r="Z202" s="757"/>
      <c r="AA202" s="757"/>
    </row>
    <row r="203" spans="1:27" ht="13.5" customHeight="1" x14ac:dyDescent="0.15">
      <c r="A203" s="13"/>
      <c r="B203" s="13"/>
      <c r="C203" s="487"/>
      <c r="D203" s="487" t="s">
        <v>528</v>
      </c>
      <c r="E203" s="487" t="s">
        <v>249</v>
      </c>
      <c r="F203" s="261"/>
      <c r="G203" s="261"/>
      <c r="H203" s="261"/>
      <c r="I203" s="261"/>
      <c r="J203" s="261"/>
      <c r="K203" s="261"/>
      <c r="L203" s="261"/>
      <c r="M203" s="261"/>
      <c r="N203" s="261"/>
      <c r="O203" s="261"/>
      <c r="P203" s="261"/>
      <c r="Q203" s="261"/>
      <c r="R203" s="261"/>
      <c r="S203" s="261"/>
      <c r="T203" s="261"/>
      <c r="U203" s="507"/>
      <c r="V203" s="111"/>
      <c r="W203" s="111"/>
      <c r="X203" s="111"/>
      <c r="Y203" s="111"/>
      <c r="Z203" s="111"/>
      <c r="AA203" s="111"/>
    </row>
    <row r="204" spans="1:27" ht="13.5" customHeight="1" x14ac:dyDescent="0.15">
      <c r="A204" s="13"/>
      <c r="B204" s="13"/>
      <c r="C204" s="487"/>
      <c r="D204" s="261"/>
      <c r="E204" s="527" t="s">
        <v>511</v>
      </c>
      <c r="F204" s="732" t="s">
        <v>455</v>
      </c>
      <c r="G204" s="732"/>
      <c r="H204" s="732"/>
      <c r="I204" s="732"/>
      <c r="J204" s="732"/>
      <c r="K204" s="732"/>
      <c r="L204" s="732"/>
      <c r="M204" s="732"/>
      <c r="N204" s="732"/>
      <c r="O204" s="732"/>
      <c r="P204" s="732"/>
      <c r="Q204" s="732"/>
      <c r="R204" s="732"/>
      <c r="S204" s="732"/>
      <c r="T204" s="732"/>
      <c r="U204" s="732"/>
      <c r="V204" s="732"/>
      <c r="W204" s="732"/>
      <c r="X204" s="732"/>
      <c r="Y204" s="732"/>
      <c r="Z204" s="732"/>
      <c r="AA204" s="732"/>
    </row>
    <row r="205" spans="1:27" ht="13.5" customHeight="1" x14ac:dyDescent="0.15">
      <c r="A205" s="13"/>
      <c r="B205" s="13"/>
      <c r="C205" s="487"/>
      <c r="D205" s="261"/>
      <c r="E205" s="261"/>
      <c r="F205" s="732"/>
      <c r="G205" s="732"/>
      <c r="H205" s="732"/>
      <c r="I205" s="732"/>
      <c r="J205" s="732"/>
      <c r="K205" s="732"/>
      <c r="L205" s="732"/>
      <c r="M205" s="732"/>
      <c r="N205" s="732"/>
      <c r="O205" s="732"/>
      <c r="P205" s="732"/>
      <c r="Q205" s="732"/>
      <c r="R205" s="732"/>
      <c r="S205" s="732"/>
      <c r="T205" s="732"/>
      <c r="U205" s="732"/>
      <c r="V205" s="732"/>
      <c r="W205" s="732"/>
      <c r="X205" s="732"/>
      <c r="Y205" s="732"/>
      <c r="Z205" s="732"/>
      <c r="AA205" s="732"/>
    </row>
    <row r="206" spans="1:27" ht="13.5" customHeight="1" x14ac:dyDescent="0.15">
      <c r="A206" s="13"/>
      <c r="B206" s="13"/>
      <c r="C206" s="487"/>
      <c r="D206" s="261"/>
      <c r="E206" s="527" t="s">
        <v>511</v>
      </c>
      <c r="F206" s="732" t="s">
        <v>456</v>
      </c>
      <c r="G206" s="732"/>
      <c r="H206" s="732"/>
      <c r="I206" s="732"/>
      <c r="J206" s="732"/>
      <c r="K206" s="732"/>
      <c r="L206" s="732"/>
      <c r="M206" s="732"/>
      <c r="N206" s="732"/>
      <c r="O206" s="732"/>
      <c r="P206" s="732"/>
      <c r="Q206" s="732"/>
      <c r="R206" s="732"/>
      <c r="S206" s="732"/>
      <c r="T206" s="732"/>
      <c r="U206" s="732"/>
      <c r="V206" s="732"/>
      <c r="W206" s="732"/>
      <c r="X206" s="732"/>
      <c r="Y206" s="732"/>
      <c r="Z206" s="732"/>
      <c r="AA206" s="732"/>
    </row>
    <row r="207" spans="1:27" ht="13.5" customHeight="1" x14ac:dyDescent="0.15">
      <c r="A207" s="13"/>
      <c r="B207" s="13"/>
      <c r="C207" s="487"/>
      <c r="D207" s="261"/>
      <c r="E207" s="261"/>
      <c r="F207" s="732"/>
      <c r="G207" s="732"/>
      <c r="H207" s="732"/>
      <c r="I207" s="732"/>
      <c r="J207" s="732"/>
      <c r="K207" s="732"/>
      <c r="L207" s="732"/>
      <c r="M207" s="732"/>
      <c r="N207" s="732"/>
      <c r="O207" s="732"/>
      <c r="P207" s="732"/>
      <c r="Q207" s="732"/>
      <c r="R207" s="732"/>
      <c r="S207" s="732"/>
      <c r="T207" s="732"/>
      <c r="U207" s="732"/>
      <c r="V207" s="732"/>
      <c r="W207" s="732"/>
      <c r="X207" s="732"/>
      <c r="Y207" s="732"/>
      <c r="Z207" s="732"/>
      <c r="AA207" s="732"/>
    </row>
    <row r="208" spans="1:27" ht="13.5" customHeight="1" x14ac:dyDescent="0.15">
      <c r="A208" s="13"/>
      <c r="B208" s="13"/>
      <c r="C208" s="487"/>
      <c r="D208" s="261"/>
      <c r="E208" s="261"/>
      <c r="F208" s="732"/>
      <c r="G208" s="732"/>
      <c r="H208" s="732"/>
      <c r="I208" s="732"/>
      <c r="J208" s="732"/>
      <c r="K208" s="732"/>
      <c r="L208" s="732"/>
      <c r="M208" s="732"/>
      <c r="N208" s="732"/>
      <c r="O208" s="732"/>
      <c r="P208" s="732"/>
      <c r="Q208" s="732"/>
      <c r="R208" s="732"/>
      <c r="S208" s="732"/>
      <c r="T208" s="732"/>
      <c r="U208" s="732"/>
      <c r="V208" s="732"/>
      <c r="W208" s="732"/>
      <c r="X208" s="732"/>
      <c r="Y208" s="732"/>
      <c r="Z208" s="732"/>
      <c r="AA208" s="732"/>
    </row>
    <row r="209" spans="1:27" ht="13.5" customHeight="1" x14ac:dyDescent="0.15">
      <c r="A209" s="13"/>
      <c r="B209" s="13"/>
      <c r="C209" s="487"/>
      <c r="D209" s="261"/>
      <c r="E209" s="261"/>
      <c r="F209" s="543" t="s">
        <v>529</v>
      </c>
      <c r="G209" s="732" t="s">
        <v>289</v>
      </c>
      <c r="H209" s="732"/>
      <c r="I209" s="732"/>
      <c r="J209" s="732"/>
      <c r="K209" s="732"/>
      <c r="L209" s="732"/>
      <c r="M209" s="732"/>
      <c r="N209" s="732"/>
      <c r="O209" s="732"/>
      <c r="P209" s="732"/>
      <c r="Q209" s="732"/>
      <c r="R209" s="732"/>
      <c r="S209" s="732"/>
      <c r="T209" s="732"/>
      <c r="U209" s="732"/>
      <c r="V209" s="732"/>
      <c r="W209" s="732"/>
      <c r="X209" s="732"/>
      <c r="Y209" s="732"/>
      <c r="Z209" s="732"/>
      <c r="AA209" s="732"/>
    </row>
    <row r="210" spans="1:27" ht="13.5" customHeight="1" x14ac:dyDescent="0.15">
      <c r="A210" s="13"/>
      <c r="B210" s="13"/>
      <c r="C210" s="487"/>
      <c r="D210" s="261"/>
      <c r="E210" s="261"/>
      <c r="F210" s="535"/>
      <c r="G210" s="732"/>
      <c r="H210" s="732"/>
      <c r="I210" s="732"/>
      <c r="J210" s="732"/>
      <c r="K210" s="732"/>
      <c r="L210" s="732"/>
      <c r="M210" s="732"/>
      <c r="N210" s="732"/>
      <c r="O210" s="732"/>
      <c r="P210" s="732"/>
      <c r="Q210" s="732"/>
      <c r="R210" s="732"/>
      <c r="S210" s="732"/>
      <c r="T210" s="732"/>
      <c r="U210" s="732"/>
      <c r="V210" s="732"/>
      <c r="W210" s="732"/>
      <c r="X210" s="732"/>
      <c r="Y210" s="732"/>
      <c r="Z210" s="732"/>
      <c r="AA210" s="732"/>
    </row>
    <row r="211" spans="1:27" ht="13.5" customHeight="1" x14ac:dyDescent="0.15">
      <c r="A211" s="13"/>
      <c r="B211" s="13"/>
      <c r="C211" s="487"/>
      <c r="D211" s="261"/>
      <c r="E211" s="261"/>
      <c r="F211" s="543" t="s">
        <v>529</v>
      </c>
      <c r="G211" s="732" t="s">
        <v>457</v>
      </c>
      <c r="H211" s="732"/>
      <c r="I211" s="732"/>
      <c r="J211" s="732"/>
      <c r="K211" s="732"/>
      <c r="L211" s="732"/>
      <c r="M211" s="732"/>
      <c r="N211" s="732"/>
      <c r="O211" s="732"/>
      <c r="P211" s="732"/>
      <c r="Q211" s="732"/>
      <c r="R211" s="732"/>
      <c r="S211" s="732"/>
      <c r="T211" s="732"/>
      <c r="U211" s="732"/>
      <c r="V211" s="732"/>
      <c r="W211" s="732"/>
      <c r="X211" s="732"/>
      <c r="Y211" s="732"/>
      <c r="Z211" s="732"/>
      <c r="AA211" s="732"/>
    </row>
    <row r="212" spans="1:27" ht="13.5" customHeight="1" x14ac:dyDescent="0.15">
      <c r="A212" s="13"/>
      <c r="B212" s="13"/>
      <c r="C212" s="487"/>
      <c r="D212" s="261"/>
      <c r="E212" s="261"/>
      <c r="F212" s="535"/>
      <c r="G212" s="732"/>
      <c r="H212" s="732"/>
      <c r="I212" s="732"/>
      <c r="J212" s="732"/>
      <c r="K212" s="732"/>
      <c r="L212" s="732"/>
      <c r="M212" s="732"/>
      <c r="N212" s="732"/>
      <c r="O212" s="732"/>
      <c r="P212" s="732"/>
      <c r="Q212" s="732"/>
      <c r="R212" s="732"/>
      <c r="S212" s="732"/>
      <c r="T212" s="732"/>
      <c r="U212" s="732"/>
      <c r="V212" s="732"/>
      <c r="W212" s="732"/>
      <c r="X212" s="732"/>
      <c r="Y212" s="732"/>
      <c r="Z212" s="732"/>
      <c r="AA212" s="732"/>
    </row>
    <row r="213" spans="1:27" ht="13.5" customHeight="1" x14ac:dyDescent="0.15">
      <c r="A213" s="13"/>
      <c r="B213" s="13"/>
      <c r="C213" s="487"/>
      <c r="D213" s="261"/>
      <c r="E213" s="527" t="s">
        <v>511</v>
      </c>
      <c r="F213" s="261" t="s">
        <v>458</v>
      </c>
      <c r="G213" s="261"/>
      <c r="H213" s="261"/>
      <c r="I213" s="261"/>
      <c r="J213" s="261"/>
      <c r="K213" s="261"/>
      <c r="L213" s="261"/>
      <c r="M213" s="261"/>
      <c r="N213" s="261"/>
      <c r="O213" s="261"/>
      <c r="P213" s="261"/>
      <c r="Q213" s="261"/>
      <c r="R213" s="261"/>
      <c r="S213" s="261"/>
      <c r="T213" s="261"/>
      <c r="U213" s="507"/>
      <c r="V213" s="111"/>
      <c r="W213" s="111"/>
      <c r="X213" s="111"/>
      <c r="Y213" s="111"/>
      <c r="Z213" s="111"/>
      <c r="AA213" s="111"/>
    </row>
    <row r="214" spans="1:27" ht="13.5" customHeight="1" thickBot="1" x14ac:dyDescent="0.2">
      <c r="A214" s="13"/>
      <c r="B214" s="13"/>
      <c r="C214" s="487"/>
      <c r="D214" s="261"/>
      <c r="E214" s="527"/>
      <c r="F214" s="544" t="s">
        <v>113</v>
      </c>
      <c r="G214" s="544"/>
      <c r="H214" s="544"/>
      <c r="I214" s="544"/>
      <c r="J214" s="544"/>
      <c r="K214" s="544"/>
      <c r="L214" s="544"/>
      <c r="M214" s="261"/>
      <c r="N214" s="261"/>
      <c r="O214" s="261"/>
      <c r="P214" s="261"/>
      <c r="Q214" s="261"/>
      <c r="R214" s="261"/>
      <c r="S214" s="261"/>
      <c r="T214" s="261"/>
      <c r="U214" s="507"/>
      <c r="V214" s="111"/>
      <c r="W214" s="111"/>
      <c r="X214" s="111"/>
      <c r="Y214" s="111"/>
      <c r="Z214" s="111"/>
      <c r="AA214" s="111"/>
    </row>
    <row r="215" spans="1:27" ht="13.5" customHeight="1" x14ac:dyDescent="0.15">
      <c r="A215" s="13"/>
      <c r="B215" s="13"/>
      <c r="C215" s="487"/>
      <c r="D215" s="261"/>
      <c r="E215" s="527"/>
      <c r="F215" s="544"/>
      <c r="G215" s="545"/>
      <c r="H215" s="546"/>
      <c r="I215" s="547"/>
      <c r="J215" s="548"/>
      <c r="K215" s="547"/>
      <c r="L215" s="548"/>
      <c r="M215" s="549"/>
      <c r="N215" s="549"/>
      <c r="O215" s="549"/>
      <c r="P215" s="550"/>
      <c r="Q215" s="551"/>
      <c r="R215" s="552"/>
      <c r="S215" s="550"/>
      <c r="T215" s="784" t="s">
        <v>259</v>
      </c>
      <c r="U215" s="785"/>
      <c r="V215" s="111"/>
      <c r="W215" s="111"/>
      <c r="X215" s="111"/>
      <c r="Y215" s="111"/>
      <c r="Z215" s="111"/>
      <c r="AA215" s="111"/>
    </row>
    <row r="216" spans="1:27" ht="13.5" customHeight="1" thickBot="1" x14ac:dyDescent="0.2">
      <c r="A216" s="13"/>
      <c r="B216" s="13"/>
      <c r="C216" s="487"/>
      <c r="D216" s="261"/>
      <c r="E216" s="527"/>
      <c r="F216" s="13"/>
      <c r="G216" s="553" t="s">
        <v>250</v>
      </c>
      <c r="H216" s="554"/>
      <c r="I216" s="555"/>
      <c r="J216" s="786" t="s">
        <v>246</v>
      </c>
      <c r="K216" s="787"/>
      <c r="L216" s="792" t="s">
        <v>114</v>
      </c>
      <c r="M216" s="793"/>
      <c r="N216" s="793"/>
      <c r="O216" s="793"/>
      <c r="P216" s="794"/>
      <c r="Q216" s="556"/>
      <c r="R216" s="788" t="s">
        <v>115</v>
      </c>
      <c r="S216" s="789"/>
      <c r="T216" s="790" t="s">
        <v>261</v>
      </c>
      <c r="U216" s="791"/>
      <c r="V216" s="111"/>
      <c r="W216" s="111"/>
      <c r="X216" s="111"/>
      <c r="Y216" s="111"/>
      <c r="Z216" s="111"/>
      <c r="AA216" s="111"/>
    </row>
    <row r="217" spans="1:27" ht="13.5" customHeight="1" thickTop="1" x14ac:dyDescent="0.15">
      <c r="A217" s="13"/>
      <c r="B217" s="13"/>
      <c r="C217" s="487"/>
      <c r="D217" s="261"/>
      <c r="E217" s="527"/>
      <c r="F217" s="13"/>
      <c r="G217" s="557" t="s">
        <v>530</v>
      </c>
      <c r="H217" s="112"/>
      <c r="I217" s="137"/>
      <c r="J217" s="740" t="s">
        <v>4</v>
      </c>
      <c r="K217" s="741"/>
      <c r="L217" s="742" t="s">
        <v>255</v>
      </c>
      <c r="M217" s="743"/>
      <c r="N217" s="743"/>
      <c r="O217" s="744" t="s">
        <v>116</v>
      </c>
      <c r="P217" s="745"/>
      <c r="Q217" s="558" t="s">
        <v>531</v>
      </c>
      <c r="R217" s="795" t="s">
        <v>118</v>
      </c>
      <c r="S217" s="747"/>
      <c r="T217" s="795" t="s">
        <v>532</v>
      </c>
      <c r="U217" s="796"/>
      <c r="V217" s="111"/>
      <c r="W217" s="111"/>
      <c r="X217" s="111"/>
      <c r="Y217" s="111"/>
      <c r="Z217" s="111"/>
      <c r="AA217" s="111"/>
    </row>
    <row r="218" spans="1:27" ht="13.5" customHeight="1" x14ac:dyDescent="0.15">
      <c r="A218" s="13"/>
      <c r="B218" s="13"/>
      <c r="C218" s="487"/>
      <c r="D218" s="261"/>
      <c r="E218" s="527"/>
      <c r="F218" s="487"/>
      <c r="G218" s="557"/>
      <c r="H218" s="112"/>
      <c r="I218" s="137"/>
      <c r="J218" s="797" t="s">
        <v>25</v>
      </c>
      <c r="K218" s="798"/>
      <c r="L218" s="799" t="s">
        <v>256</v>
      </c>
      <c r="M218" s="800"/>
      <c r="N218" s="800"/>
      <c r="O218" s="801" t="s">
        <v>119</v>
      </c>
      <c r="P218" s="802"/>
      <c r="Q218" s="559" t="s">
        <v>117</v>
      </c>
      <c r="R218" s="776" t="s">
        <v>120</v>
      </c>
      <c r="S218" s="803"/>
      <c r="T218" s="776" t="s">
        <v>533</v>
      </c>
      <c r="U218" s="777"/>
      <c r="V218" s="111"/>
      <c r="W218" s="111"/>
      <c r="X218" s="111"/>
      <c r="Y218" s="111"/>
      <c r="Z218" s="111"/>
      <c r="AA218" s="111"/>
    </row>
    <row r="219" spans="1:27" ht="13.5" customHeight="1" x14ac:dyDescent="0.15">
      <c r="A219" s="13"/>
      <c r="B219" s="13"/>
      <c r="C219" s="487"/>
      <c r="D219" s="261"/>
      <c r="E219" s="527"/>
      <c r="F219" s="487"/>
      <c r="G219" s="560"/>
      <c r="H219" s="138"/>
      <c r="I219" s="139"/>
      <c r="J219" s="767" t="s">
        <v>31</v>
      </c>
      <c r="K219" s="768"/>
      <c r="L219" s="769" t="s">
        <v>257</v>
      </c>
      <c r="M219" s="770"/>
      <c r="N219" s="770"/>
      <c r="O219" s="771" t="s">
        <v>121</v>
      </c>
      <c r="P219" s="772"/>
      <c r="Q219" s="561" t="s">
        <v>117</v>
      </c>
      <c r="R219" s="773" t="s">
        <v>122</v>
      </c>
      <c r="S219" s="774"/>
      <c r="T219" s="773" t="s">
        <v>534</v>
      </c>
      <c r="U219" s="775"/>
      <c r="V219" s="111"/>
      <c r="W219" s="111"/>
      <c r="X219" s="111"/>
      <c r="Y219" s="111"/>
      <c r="Z219" s="111"/>
      <c r="AA219" s="111"/>
    </row>
    <row r="220" spans="1:27" ht="13.5" customHeight="1" x14ac:dyDescent="0.15">
      <c r="A220" s="13"/>
      <c r="B220" s="13"/>
      <c r="C220" s="487"/>
      <c r="D220" s="261"/>
      <c r="E220" s="527"/>
      <c r="F220" s="562"/>
      <c r="G220" s="563" t="s">
        <v>535</v>
      </c>
      <c r="H220" s="140"/>
      <c r="I220" s="141"/>
      <c r="J220" s="758" t="s">
        <v>252</v>
      </c>
      <c r="K220" s="759"/>
      <c r="L220" s="760" t="s">
        <v>123</v>
      </c>
      <c r="M220" s="761"/>
      <c r="N220" s="761"/>
      <c r="O220" s="762" t="s">
        <v>123</v>
      </c>
      <c r="P220" s="763"/>
      <c r="Q220" s="564" t="s">
        <v>117</v>
      </c>
      <c r="R220" s="764" t="s">
        <v>124</v>
      </c>
      <c r="S220" s="765"/>
      <c r="T220" s="764" t="s">
        <v>536</v>
      </c>
      <c r="U220" s="766"/>
      <c r="V220" s="111"/>
      <c r="W220" s="111"/>
      <c r="X220" s="111"/>
      <c r="Y220" s="111"/>
      <c r="Z220" s="111"/>
      <c r="AA220" s="111"/>
    </row>
    <row r="221" spans="1:27" ht="13.5" customHeight="1" x14ac:dyDescent="0.15">
      <c r="A221" s="13"/>
      <c r="B221" s="13"/>
      <c r="C221" s="487"/>
      <c r="D221" s="261"/>
      <c r="E221" s="527"/>
      <c r="F221" s="544"/>
      <c r="G221" s="565"/>
      <c r="H221" s="138"/>
      <c r="I221" s="139"/>
      <c r="J221" s="767" t="s">
        <v>253</v>
      </c>
      <c r="K221" s="768"/>
      <c r="L221" s="769" t="s">
        <v>459</v>
      </c>
      <c r="M221" s="770"/>
      <c r="N221" s="770"/>
      <c r="O221" s="771" t="s">
        <v>125</v>
      </c>
      <c r="P221" s="772"/>
      <c r="Q221" s="561" t="s">
        <v>117</v>
      </c>
      <c r="R221" s="773" t="s">
        <v>126</v>
      </c>
      <c r="S221" s="774"/>
      <c r="T221" s="773" t="s">
        <v>537</v>
      </c>
      <c r="U221" s="775"/>
      <c r="V221" s="111"/>
      <c r="W221" s="111"/>
      <c r="X221" s="111"/>
      <c r="Y221" s="111"/>
      <c r="Z221" s="111"/>
      <c r="AA221" s="111"/>
    </row>
    <row r="222" spans="1:27" ht="13.5" customHeight="1" thickBot="1" x14ac:dyDescent="0.2">
      <c r="A222" s="13"/>
      <c r="B222" s="13"/>
      <c r="C222" s="487"/>
      <c r="D222" s="261"/>
      <c r="E222" s="527"/>
      <c r="F222" s="562"/>
      <c r="G222" s="566" t="s">
        <v>251</v>
      </c>
      <c r="H222" s="269"/>
      <c r="I222" s="270"/>
      <c r="J222" s="748" t="s">
        <v>254</v>
      </c>
      <c r="K222" s="749"/>
      <c r="L222" s="750" t="s">
        <v>258</v>
      </c>
      <c r="M222" s="751"/>
      <c r="N222" s="751"/>
      <c r="O222" s="752" t="s">
        <v>127</v>
      </c>
      <c r="P222" s="753"/>
      <c r="Q222" s="567" t="s">
        <v>117</v>
      </c>
      <c r="R222" s="754">
        <v>5497</v>
      </c>
      <c r="S222" s="755"/>
      <c r="T222" s="754" t="s">
        <v>538</v>
      </c>
      <c r="U222" s="756"/>
      <c r="V222" s="111"/>
      <c r="W222" s="111"/>
      <c r="X222" s="111"/>
      <c r="Y222" s="111"/>
      <c r="Z222" s="111"/>
      <c r="AA222" s="111"/>
    </row>
    <row r="223" spans="1:27" ht="13.5" customHeight="1" x14ac:dyDescent="0.15">
      <c r="A223" s="13"/>
      <c r="B223" s="13"/>
      <c r="C223" s="487"/>
      <c r="D223" s="261"/>
      <c r="E223" s="527"/>
      <c r="F223" s="540" t="s">
        <v>441</v>
      </c>
      <c r="G223" s="261" t="s">
        <v>260</v>
      </c>
      <c r="H223" s="261"/>
      <c r="I223" s="261"/>
      <c r="J223" s="261"/>
      <c r="K223" s="261"/>
      <c r="L223" s="261"/>
      <c r="M223" s="261"/>
      <c r="N223" s="261"/>
      <c r="O223" s="261"/>
      <c r="P223" s="261"/>
      <c r="Q223" s="261"/>
      <c r="R223" s="261"/>
      <c r="S223" s="261"/>
      <c r="T223" s="261"/>
      <c r="U223" s="507"/>
      <c r="V223" s="111"/>
      <c r="W223" s="111"/>
      <c r="X223" s="111"/>
      <c r="Y223" s="111"/>
      <c r="Z223" s="111"/>
      <c r="AA223" s="111"/>
    </row>
    <row r="224" spans="1:27" ht="13.5" customHeight="1" x14ac:dyDescent="0.15">
      <c r="A224" s="13"/>
      <c r="B224" s="13"/>
      <c r="C224" s="487"/>
      <c r="D224" s="487" t="s">
        <v>539</v>
      </c>
      <c r="E224" s="568" t="s">
        <v>210</v>
      </c>
      <c r="F224" s="261"/>
      <c r="G224" s="261"/>
      <c r="H224" s="261"/>
      <c r="I224" s="261"/>
      <c r="J224" s="261"/>
      <c r="K224" s="261"/>
      <c r="L224" s="261"/>
      <c r="M224" s="261"/>
      <c r="N224" s="261"/>
      <c r="O224" s="261"/>
      <c r="P224" s="261"/>
      <c r="Q224" s="261"/>
      <c r="R224" s="261"/>
      <c r="S224" s="261"/>
      <c r="T224" s="261"/>
      <c r="U224" s="507"/>
      <c r="V224" s="111"/>
      <c r="W224" s="111"/>
      <c r="X224" s="111"/>
      <c r="Y224" s="111"/>
      <c r="Z224" s="111"/>
      <c r="AA224" s="111"/>
    </row>
    <row r="225" spans="1:27" ht="13.5" customHeight="1" x14ac:dyDescent="0.15">
      <c r="A225" s="13"/>
      <c r="B225" s="13"/>
      <c r="C225" s="487"/>
      <c r="D225" s="261"/>
      <c r="E225" s="527" t="s">
        <v>511</v>
      </c>
      <c r="F225" s="261" t="s">
        <v>460</v>
      </c>
      <c r="G225" s="261"/>
      <c r="H225" s="261"/>
      <c r="I225" s="261"/>
      <c r="J225" s="261"/>
      <c r="K225" s="261"/>
      <c r="L225" s="261"/>
      <c r="M225" s="261"/>
      <c r="N225" s="261"/>
      <c r="O225" s="261"/>
      <c r="P225" s="261"/>
      <c r="Q225" s="261"/>
      <c r="R225" s="261"/>
      <c r="S225" s="261"/>
      <c r="T225" s="261"/>
      <c r="U225" s="507"/>
      <c r="V225" s="111"/>
      <c r="W225" s="111"/>
      <c r="X225" s="111"/>
      <c r="Y225" s="111"/>
      <c r="Z225" s="111"/>
      <c r="AA225" s="111"/>
    </row>
    <row r="226" spans="1:27" ht="13.5" customHeight="1" x14ac:dyDescent="0.15">
      <c r="A226" s="13"/>
      <c r="B226" s="13"/>
      <c r="C226" s="487"/>
      <c r="D226" s="261"/>
      <c r="E226" s="261"/>
      <c r="F226" s="540" t="s">
        <v>263</v>
      </c>
      <c r="G226" s="114" t="s">
        <v>540</v>
      </c>
      <c r="H226" s="261"/>
      <c r="I226" s="261"/>
      <c r="J226" s="261"/>
      <c r="K226" s="261"/>
      <c r="L226" s="261"/>
      <c r="M226" s="261"/>
      <c r="N226" s="261"/>
      <c r="O226" s="261"/>
      <c r="P226" s="261"/>
      <c r="Q226" s="261"/>
      <c r="R226" s="261"/>
      <c r="S226" s="261"/>
      <c r="T226" s="261"/>
      <c r="U226" s="507"/>
      <c r="V226" s="111"/>
      <c r="W226" s="111"/>
      <c r="X226" s="111"/>
      <c r="Y226" s="111"/>
      <c r="Z226" s="111"/>
      <c r="AA226" s="111"/>
    </row>
    <row r="227" spans="1:27" ht="13.5" customHeight="1" x14ac:dyDescent="0.15">
      <c r="A227" s="13"/>
      <c r="B227" s="13"/>
      <c r="C227" s="487"/>
      <c r="D227" s="487" t="s">
        <v>541</v>
      </c>
      <c r="E227" s="487" t="s">
        <v>571</v>
      </c>
      <c r="F227" s="562"/>
      <c r="G227" s="114"/>
      <c r="H227" s="261"/>
      <c r="I227" s="261"/>
      <c r="J227" s="261"/>
      <c r="K227" s="261"/>
      <c r="L227" s="261"/>
      <c r="M227" s="261"/>
      <c r="N227" s="261"/>
      <c r="O227" s="261"/>
      <c r="P227" s="261"/>
      <c r="Q227" s="261"/>
      <c r="R227" s="261"/>
      <c r="S227" s="261"/>
      <c r="T227" s="261"/>
      <c r="U227" s="507"/>
      <c r="V227" s="111"/>
      <c r="W227" s="111"/>
      <c r="X227" s="111"/>
      <c r="Y227" s="111"/>
      <c r="Z227" s="111"/>
      <c r="AA227" s="111"/>
    </row>
    <row r="228" spans="1:27" ht="13.5" customHeight="1" x14ac:dyDescent="0.15">
      <c r="A228" s="13"/>
      <c r="B228" s="13"/>
      <c r="C228" s="487"/>
      <c r="D228" s="261"/>
      <c r="E228" s="527" t="s">
        <v>511</v>
      </c>
      <c r="F228" s="261" t="s">
        <v>461</v>
      </c>
      <c r="G228" s="114"/>
      <c r="H228" s="261"/>
      <c r="I228" s="261"/>
      <c r="J228" s="261"/>
      <c r="K228" s="261"/>
      <c r="L228" s="261"/>
      <c r="M228" s="261"/>
      <c r="N228" s="261"/>
      <c r="O228" s="261"/>
      <c r="P228" s="261"/>
      <c r="Q228" s="261"/>
      <c r="R228" s="261"/>
      <c r="S228" s="261"/>
      <c r="T228" s="261"/>
      <c r="U228" s="507"/>
      <c r="V228" s="111"/>
      <c r="W228" s="111"/>
      <c r="X228" s="111"/>
      <c r="Y228" s="111"/>
      <c r="Z228" s="111"/>
      <c r="AA228" s="111"/>
    </row>
    <row r="229" spans="1:27" ht="13.5" customHeight="1" x14ac:dyDescent="0.15">
      <c r="A229" s="13"/>
      <c r="B229" s="13"/>
      <c r="C229" s="487"/>
      <c r="D229" s="487" t="s">
        <v>542</v>
      </c>
      <c r="E229" s="487" t="s">
        <v>572</v>
      </c>
      <c r="F229" s="487"/>
      <c r="G229" s="114"/>
      <c r="H229" s="261"/>
      <c r="I229" s="261"/>
      <c r="J229" s="261"/>
      <c r="K229" s="261"/>
      <c r="L229" s="261"/>
      <c r="M229" s="261"/>
      <c r="N229" s="261"/>
      <c r="O229" s="261"/>
      <c r="P229" s="261"/>
      <c r="Q229" s="261"/>
      <c r="R229" s="261"/>
      <c r="S229" s="261"/>
      <c r="T229" s="261"/>
      <c r="U229" s="507"/>
      <c r="V229" s="111"/>
      <c r="W229" s="111"/>
      <c r="X229" s="111"/>
      <c r="Y229" s="111"/>
      <c r="Z229" s="111"/>
      <c r="AA229" s="111"/>
    </row>
    <row r="230" spans="1:27" ht="13.5" customHeight="1" x14ac:dyDescent="0.15">
      <c r="A230" s="13"/>
      <c r="B230" s="13"/>
      <c r="C230" s="487"/>
      <c r="D230" s="261"/>
      <c r="E230" s="527" t="s">
        <v>511</v>
      </c>
      <c r="F230" s="261" t="s">
        <v>462</v>
      </c>
      <c r="G230" s="114"/>
      <c r="H230" s="261"/>
      <c r="I230" s="261"/>
      <c r="J230" s="261"/>
      <c r="K230" s="261"/>
      <c r="L230" s="261"/>
      <c r="M230" s="261"/>
      <c r="N230" s="261"/>
      <c r="O230" s="261"/>
      <c r="P230" s="261"/>
      <c r="Q230" s="261"/>
      <c r="R230" s="261"/>
      <c r="S230" s="261"/>
      <c r="T230" s="261"/>
      <c r="U230" s="507"/>
      <c r="V230" s="111"/>
      <c r="W230" s="111"/>
      <c r="X230" s="111"/>
      <c r="Y230" s="111"/>
      <c r="Z230" s="111"/>
      <c r="AA230" s="111"/>
    </row>
    <row r="231" spans="1:27" ht="13.5" customHeight="1" x14ac:dyDescent="0.15">
      <c r="A231" s="13"/>
      <c r="B231" s="13"/>
      <c r="C231" s="487" t="s">
        <v>705</v>
      </c>
      <c r="D231" s="487" t="s">
        <v>543</v>
      </c>
      <c r="E231" s="487"/>
      <c r="F231" s="261"/>
      <c r="G231" s="261"/>
      <c r="H231" s="261"/>
      <c r="I231" s="261"/>
      <c r="J231" s="261"/>
      <c r="K231" s="261"/>
      <c r="L231" s="261"/>
      <c r="M231" s="261"/>
      <c r="N231" s="261"/>
      <c r="O231" s="261"/>
      <c r="P231" s="261"/>
      <c r="Q231" s="261"/>
      <c r="R231" s="261"/>
      <c r="S231" s="261"/>
      <c r="T231" s="261"/>
      <c r="U231" s="507"/>
      <c r="V231" s="111"/>
      <c r="W231" s="111"/>
      <c r="X231" s="111"/>
      <c r="Y231" s="111"/>
      <c r="Z231" s="111"/>
      <c r="AA231" s="111"/>
    </row>
    <row r="232" spans="1:27" ht="13.5" customHeight="1" x14ac:dyDescent="0.15">
      <c r="A232" s="13"/>
      <c r="B232" s="13"/>
      <c r="C232" s="487"/>
      <c r="D232" s="487" t="s">
        <v>524</v>
      </c>
      <c r="E232" s="487" t="s">
        <v>247</v>
      </c>
      <c r="F232" s="487"/>
      <c r="G232" s="261"/>
      <c r="H232" s="261"/>
      <c r="I232" s="261"/>
      <c r="J232" s="261"/>
      <c r="K232" s="261"/>
      <c r="L232" s="261"/>
      <c r="M232" s="261"/>
      <c r="N232" s="261"/>
      <c r="O232" s="261"/>
      <c r="P232" s="261"/>
      <c r="Q232" s="261"/>
      <c r="R232" s="261"/>
      <c r="S232" s="261"/>
      <c r="T232" s="261"/>
      <c r="U232" s="507"/>
      <c r="V232" s="111"/>
      <c r="W232" s="111"/>
      <c r="X232" s="111"/>
      <c r="Y232" s="111"/>
      <c r="Z232" s="111"/>
      <c r="AA232" s="111"/>
    </row>
    <row r="233" spans="1:27" ht="13.5" customHeight="1" x14ac:dyDescent="0.15">
      <c r="A233" s="13"/>
      <c r="B233" s="13"/>
      <c r="C233" s="487"/>
      <c r="D233" s="261"/>
      <c r="E233" s="527" t="s">
        <v>511</v>
      </c>
      <c r="F233" s="569" t="s">
        <v>463</v>
      </c>
      <c r="G233" s="261"/>
      <c r="H233" s="261"/>
      <c r="I233" s="261"/>
      <c r="J233" s="261"/>
      <c r="K233" s="261"/>
      <c r="L233" s="261"/>
      <c r="M233" s="261"/>
      <c r="N233" s="261"/>
      <c r="O233" s="261"/>
      <c r="P233" s="261"/>
      <c r="Q233" s="261"/>
      <c r="R233" s="261"/>
      <c r="S233" s="261"/>
      <c r="T233" s="261"/>
      <c r="U233" s="507"/>
      <c r="V233" s="111"/>
      <c r="W233" s="111"/>
      <c r="X233" s="111"/>
      <c r="Y233" s="111"/>
      <c r="Z233" s="111"/>
      <c r="AA233" s="111"/>
    </row>
    <row r="234" spans="1:27" ht="13.5" customHeight="1" x14ac:dyDescent="0.15">
      <c r="A234" s="13"/>
      <c r="B234" s="13"/>
      <c r="C234" s="487"/>
      <c r="D234" s="261"/>
      <c r="E234" s="527" t="s">
        <v>511</v>
      </c>
      <c r="F234" s="261" t="s">
        <v>697</v>
      </c>
      <c r="G234" s="261"/>
      <c r="H234" s="261"/>
      <c r="I234" s="261"/>
      <c r="J234" s="261"/>
      <c r="K234" s="261"/>
      <c r="L234" s="261"/>
      <c r="M234" s="261"/>
      <c r="N234" s="261"/>
      <c r="O234" s="261"/>
      <c r="P234" s="261"/>
      <c r="Q234" s="261"/>
      <c r="R234" s="261"/>
      <c r="S234" s="261"/>
      <c r="T234" s="261"/>
      <c r="U234" s="507"/>
      <c r="V234" s="111"/>
      <c r="W234" s="111"/>
      <c r="X234" s="111"/>
      <c r="Y234" s="111"/>
      <c r="Z234" s="111"/>
      <c r="AA234" s="111"/>
    </row>
    <row r="235" spans="1:27" ht="13.5" customHeight="1" x14ac:dyDescent="0.15">
      <c r="A235" s="13"/>
      <c r="B235" s="13"/>
      <c r="C235" s="487"/>
      <c r="D235" s="261"/>
      <c r="E235" s="527" t="s">
        <v>511</v>
      </c>
      <c r="F235" s="261" t="s">
        <v>464</v>
      </c>
      <c r="G235" s="261"/>
      <c r="H235" s="261"/>
      <c r="I235" s="261"/>
      <c r="J235" s="261"/>
      <c r="K235" s="261"/>
      <c r="L235" s="261"/>
      <c r="M235" s="261"/>
      <c r="N235" s="261"/>
      <c r="O235" s="261"/>
      <c r="P235" s="261"/>
      <c r="Q235" s="261"/>
      <c r="R235" s="261"/>
      <c r="S235" s="261"/>
      <c r="T235" s="261"/>
      <c r="U235" s="507"/>
      <c r="V235" s="111"/>
      <c r="W235" s="111"/>
      <c r="X235" s="111"/>
      <c r="Y235" s="111"/>
      <c r="Z235" s="111"/>
      <c r="AA235" s="111"/>
    </row>
    <row r="236" spans="1:27" ht="13.5" customHeight="1" x14ac:dyDescent="0.15">
      <c r="A236" s="13"/>
      <c r="B236" s="13"/>
      <c r="C236" s="487"/>
      <c r="D236" s="261"/>
      <c r="E236" s="527" t="s">
        <v>511</v>
      </c>
      <c r="F236" s="757" t="s">
        <v>698</v>
      </c>
      <c r="G236" s="757"/>
      <c r="H236" s="757"/>
      <c r="I236" s="757"/>
      <c r="J236" s="757"/>
      <c r="K236" s="757"/>
      <c r="L236" s="757"/>
      <c r="M236" s="757"/>
      <c r="N236" s="757"/>
      <c r="O236" s="757"/>
      <c r="P236" s="757"/>
      <c r="Q236" s="757"/>
      <c r="R236" s="757"/>
      <c r="S236" s="757"/>
      <c r="T236" s="757"/>
      <c r="U236" s="757"/>
      <c r="V236" s="757"/>
      <c r="W236" s="757"/>
      <c r="X236" s="757"/>
      <c r="Y236" s="757"/>
      <c r="Z236" s="757"/>
      <c r="AA236" s="757"/>
    </row>
    <row r="237" spans="1:27" ht="13.5" customHeight="1" x14ac:dyDescent="0.15">
      <c r="A237" s="13"/>
      <c r="B237" s="13"/>
      <c r="C237" s="487"/>
      <c r="D237" s="261"/>
      <c r="E237" s="261"/>
      <c r="F237" s="757"/>
      <c r="G237" s="757"/>
      <c r="H237" s="757"/>
      <c r="I237" s="757"/>
      <c r="J237" s="757"/>
      <c r="K237" s="757"/>
      <c r="L237" s="757"/>
      <c r="M237" s="757"/>
      <c r="N237" s="757"/>
      <c r="O237" s="757"/>
      <c r="P237" s="757"/>
      <c r="Q237" s="757"/>
      <c r="R237" s="757"/>
      <c r="S237" s="757"/>
      <c r="T237" s="757"/>
      <c r="U237" s="757"/>
      <c r="V237" s="757"/>
      <c r="W237" s="757"/>
      <c r="X237" s="757"/>
      <c r="Y237" s="757"/>
      <c r="Z237" s="757"/>
      <c r="AA237" s="757"/>
    </row>
    <row r="238" spans="1:27" ht="13.5" customHeight="1" x14ac:dyDescent="0.15">
      <c r="A238" s="13"/>
      <c r="B238" s="13"/>
      <c r="C238" s="487"/>
      <c r="D238" s="487" t="s">
        <v>264</v>
      </c>
      <c r="E238" s="570" t="s">
        <v>544</v>
      </c>
      <c r="F238" s="487"/>
      <c r="G238" s="261"/>
      <c r="H238" s="261"/>
      <c r="I238" s="261"/>
      <c r="J238" s="261"/>
      <c r="K238" s="261"/>
      <c r="L238" s="261"/>
      <c r="M238" s="261"/>
      <c r="N238" s="261"/>
      <c r="O238" s="261"/>
      <c r="P238" s="261"/>
      <c r="Q238" s="261"/>
      <c r="R238" s="261"/>
      <c r="S238" s="261"/>
      <c r="T238" s="261"/>
      <c r="U238" s="507"/>
      <c r="V238" s="111"/>
      <c r="W238" s="111"/>
      <c r="X238" s="111"/>
      <c r="Y238" s="111"/>
      <c r="Z238" s="111"/>
      <c r="AA238" s="111"/>
    </row>
    <row r="239" spans="1:27" ht="13.5" customHeight="1" x14ac:dyDescent="0.15">
      <c r="A239" s="13"/>
      <c r="B239" s="13"/>
      <c r="C239" s="487"/>
      <c r="D239" s="261"/>
      <c r="E239" s="527" t="s">
        <v>218</v>
      </c>
      <c r="F239" s="535" t="s">
        <v>465</v>
      </c>
      <c r="G239" s="535"/>
      <c r="H239" s="535"/>
      <c r="I239" s="535"/>
      <c r="J239" s="535"/>
      <c r="K239" s="535"/>
      <c r="L239" s="535"/>
      <c r="M239" s="535"/>
      <c r="N239" s="535"/>
      <c r="O239" s="535"/>
      <c r="P239" s="535"/>
      <c r="Q239" s="535"/>
      <c r="R239" s="535"/>
      <c r="S239" s="535"/>
      <c r="T239" s="535"/>
      <c r="U239" s="535"/>
      <c r="V239" s="535"/>
      <c r="W239" s="535"/>
      <c r="X239" s="535"/>
      <c r="Y239" s="535"/>
      <c r="Z239" s="535"/>
      <c r="AA239" s="535"/>
    </row>
    <row r="240" spans="1:27" ht="13.5" customHeight="1" x14ac:dyDescent="0.15">
      <c r="A240" s="13"/>
      <c r="B240" s="13"/>
      <c r="C240" s="487"/>
      <c r="D240" s="261"/>
      <c r="E240" s="527" t="s">
        <v>218</v>
      </c>
      <c r="F240" s="757" t="s">
        <v>486</v>
      </c>
      <c r="G240" s="757"/>
      <c r="H240" s="757"/>
      <c r="I240" s="757"/>
      <c r="J240" s="757"/>
      <c r="K240" s="757"/>
      <c r="L240" s="757"/>
      <c r="M240" s="757"/>
      <c r="N240" s="757"/>
      <c r="O240" s="757"/>
      <c r="P240" s="757"/>
      <c r="Q240" s="757"/>
      <c r="R240" s="757"/>
      <c r="S240" s="757"/>
      <c r="T240" s="757"/>
      <c r="U240" s="757"/>
      <c r="V240" s="757"/>
      <c r="W240" s="757"/>
      <c r="X240" s="757"/>
      <c r="Y240" s="757"/>
      <c r="Z240" s="757"/>
      <c r="AA240" s="757"/>
    </row>
    <row r="241" spans="1:27" ht="13.5" customHeight="1" x14ac:dyDescent="0.15">
      <c r="A241" s="13"/>
      <c r="B241" s="13"/>
      <c r="C241" s="487"/>
      <c r="D241" s="261"/>
      <c r="E241" s="261"/>
      <c r="F241" s="757"/>
      <c r="G241" s="757"/>
      <c r="H241" s="757"/>
      <c r="I241" s="757"/>
      <c r="J241" s="757"/>
      <c r="K241" s="757"/>
      <c r="L241" s="757"/>
      <c r="M241" s="757"/>
      <c r="N241" s="757"/>
      <c r="O241" s="757"/>
      <c r="P241" s="757"/>
      <c r="Q241" s="757"/>
      <c r="R241" s="757"/>
      <c r="S241" s="757"/>
      <c r="T241" s="757"/>
      <c r="U241" s="757"/>
      <c r="V241" s="757"/>
      <c r="W241" s="757"/>
      <c r="X241" s="757"/>
      <c r="Y241" s="757"/>
      <c r="Z241" s="757"/>
      <c r="AA241" s="757"/>
    </row>
    <row r="242" spans="1:27" ht="13.5" customHeight="1" x14ac:dyDescent="0.15">
      <c r="A242" s="13"/>
      <c r="B242" s="13"/>
      <c r="C242" s="487"/>
      <c r="D242" s="487" t="s">
        <v>527</v>
      </c>
      <c r="E242" s="487" t="s">
        <v>545</v>
      </c>
      <c r="F242" s="487"/>
      <c r="G242" s="487"/>
      <c r="H242" s="261"/>
      <c r="I242" s="261"/>
      <c r="J242" s="261"/>
      <c r="K242" s="261"/>
      <c r="L242" s="261"/>
      <c r="M242" s="261"/>
      <c r="N242" s="261"/>
      <c r="O242" s="261"/>
      <c r="P242" s="261"/>
      <c r="Q242" s="261"/>
      <c r="R242" s="261"/>
      <c r="S242" s="261"/>
      <c r="T242" s="261"/>
      <c r="U242" s="507"/>
      <c r="V242" s="111"/>
      <c r="W242" s="111"/>
      <c r="X242" s="111"/>
      <c r="Y242" s="111"/>
      <c r="Z242" s="111"/>
      <c r="AA242" s="111"/>
    </row>
    <row r="243" spans="1:27" ht="13.5" customHeight="1" x14ac:dyDescent="0.15">
      <c r="A243" s="13"/>
      <c r="B243" s="13"/>
      <c r="C243" s="487"/>
      <c r="D243" s="261"/>
      <c r="E243" s="527" t="s">
        <v>218</v>
      </c>
      <c r="F243" s="535" t="s">
        <v>699</v>
      </c>
      <c r="G243" s="535"/>
      <c r="H243" s="535"/>
      <c r="I243" s="535"/>
      <c r="J243" s="535"/>
      <c r="K243" s="535"/>
      <c r="L243" s="535"/>
      <c r="M243" s="535"/>
      <c r="N243" s="535"/>
      <c r="O243" s="535"/>
      <c r="P243" s="535"/>
      <c r="Q243" s="535"/>
      <c r="R243" s="535"/>
      <c r="S243" s="535"/>
      <c r="T243" s="535"/>
      <c r="U243" s="535"/>
      <c r="V243" s="535"/>
      <c r="W243" s="535"/>
      <c r="X243" s="535"/>
      <c r="Y243" s="535"/>
      <c r="Z243" s="535"/>
      <c r="AA243" s="535"/>
    </row>
    <row r="244" spans="1:27" ht="13.5" customHeight="1" x14ac:dyDescent="0.15">
      <c r="A244" s="13"/>
      <c r="B244" s="13"/>
      <c r="C244" s="487"/>
      <c r="D244" s="261"/>
      <c r="E244" s="527" t="s">
        <v>218</v>
      </c>
      <c r="F244" s="757" t="s">
        <v>700</v>
      </c>
      <c r="G244" s="757"/>
      <c r="H244" s="757"/>
      <c r="I244" s="757"/>
      <c r="J244" s="757"/>
      <c r="K244" s="757"/>
      <c r="L244" s="757"/>
      <c r="M244" s="757"/>
      <c r="N244" s="757"/>
      <c r="O244" s="757"/>
      <c r="P244" s="757"/>
      <c r="Q244" s="757"/>
      <c r="R244" s="757"/>
      <c r="S244" s="757"/>
      <c r="T244" s="757"/>
      <c r="U244" s="757"/>
      <c r="V244" s="757"/>
      <c r="W244" s="757"/>
      <c r="X244" s="757"/>
      <c r="Y244" s="757"/>
      <c r="Z244" s="757"/>
      <c r="AA244" s="757"/>
    </row>
    <row r="245" spans="1:27" ht="13.5" customHeight="1" x14ac:dyDescent="0.15">
      <c r="A245" s="13"/>
      <c r="B245" s="13"/>
      <c r="C245" s="487"/>
      <c r="D245" s="261"/>
      <c r="E245" s="261"/>
      <c r="F245" s="757"/>
      <c r="G245" s="757"/>
      <c r="H245" s="757"/>
      <c r="I245" s="757"/>
      <c r="J245" s="757"/>
      <c r="K245" s="757"/>
      <c r="L245" s="757"/>
      <c r="M245" s="757"/>
      <c r="N245" s="757"/>
      <c r="O245" s="757"/>
      <c r="P245" s="757"/>
      <c r="Q245" s="757"/>
      <c r="R245" s="757"/>
      <c r="S245" s="757"/>
      <c r="T245" s="757"/>
      <c r="U245" s="757"/>
      <c r="V245" s="757"/>
      <c r="W245" s="757"/>
      <c r="X245" s="757"/>
      <c r="Y245" s="757"/>
      <c r="Z245" s="757"/>
      <c r="AA245" s="757"/>
    </row>
    <row r="246" spans="1:27" ht="13.5" customHeight="1" x14ac:dyDescent="0.15">
      <c r="A246" s="13"/>
      <c r="B246" s="1" t="s">
        <v>399</v>
      </c>
      <c r="C246" s="487" t="s">
        <v>282</v>
      </c>
      <c r="D246" s="261"/>
      <c r="E246" s="261"/>
      <c r="F246" s="571"/>
      <c r="G246" s="571"/>
      <c r="H246" s="571"/>
      <c r="I246" s="571"/>
      <c r="J246" s="571"/>
      <c r="K246" s="571"/>
      <c r="L246" s="571"/>
      <c r="M246" s="571"/>
      <c r="N246" s="571"/>
      <c r="O246" s="571"/>
      <c r="P246" s="571"/>
      <c r="Q246" s="571"/>
      <c r="R246" s="571"/>
      <c r="S246" s="571"/>
      <c r="T246" s="571"/>
      <c r="U246" s="571"/>
      <c r="V246" s="571"/>
      <c r="W246" s="571"/>
      <c r="X246" s="571"/>
      <c r="Y246" s="571"/>
      <c r="Z246" s="571"/>
      <c r="AA246" s="571"/>
    </row>
    <row r="247" spans="1:27" ht="13.5" customHeight="1" x14ac:dyDescent="0.15">
      <c r="A247" s="13"/>
      <c r="B247" s="13"/>
      <c r="C247" s="487" t="s">
        <v>391</v>
      </c>
      <c r="D247" s="487" t="s">
        <v>247</v>
      </c>
      <c r="E247" s="261"/>
      <c r="F247" s="571"/>
      <c r="G247" s="571"/>
      <c r="H247" s="571"/>
      <c r="I247" s="571"/>
      <c r="J247" s="571"/>
      <c r="K247" s="571"/>
      <c r="L247" s="571"/>
      <c r="M247" s="571"/>
      <c r="N247" s="571"/>
      <c r="O247" s="571"/>
      <c r="P247" s="571"/>
      <c r="Q247" s="571"/>
      <c r="R247" s="571"/>
      <c r="S247" s="571"/>
      <c r="T247" s="571"/>
      <c r="U247" s="571"/>
      <c r="V247" s="571"/>
      <c r="W247" s="571"/>
      <c r="X247" s="571"/>
      <c r="Y247" s="571"/>
      <c r="Z247" s="571"/>
      <c r="AA247" s="571"/>
    </row>
    <row r="248" spans="1:27" ht="13.5" customHeight="1" x14ac:dyDescent="0.15">
      <c r="A248" s="13"/>
      <c r="B248" s="13"/>
      <c r="C248" s="487"/>
      <c r="D248" s="527" t="s">
        <v>511</v>
      </c>
      <c r="E248" s="732" t="s">
        <v>466</v>
      </c>
      <c r="F248" s="732"/>
      <c r="G248" s="732"/>
      <c r="H248" s="732"/>
      <c r="I248" s="732"/>
      <c r="J248" s="732"/>
      <c r="K248" s="732"/>
      <c r="L248" s="732"/>
      <c r="M248" s="732"/>
      <c r="N248" s="732"/>
      <c r="O248" s="732"/>
      <c r="P248" s="732"/>
      <c r="Q248" s="732"/>
      <c r="R248" s="732"/>
      <c r="S248" s="732"/>
      <c r="T248" s="732"/>
      <c r="U248" s="732"/>
      <c r="V248" s="732"/>
      <c r="W248" s="732"/>
      <c r="X248" s="732"/>
      <c r="Y248" s="732"/>
      <c r="Z248" s="732"/>
      <c r="AA248" s="732"/>
    </row>
    <row r="249" spans="1:27" ht="13.5" customHeight="1" x14ac:dyDescent="0.15">
      <c r="A249" s="13"/>
      <c r="B249" s="13"/>
      <c r="C249" s="487"/>
      <c r="D249" s="261"/>
      <c r="E249" s="732"/>
      <c r="F249" s="732"/>
      <c r="G249" s="732"/>
      <c r="H249" s="732"/>
      <c r="I249" s="732"/>
      <c r="J249" s="732"/>
      <c r="K249" s="732"/>
      <c r="L249" s="732"/>
      <c r="M249" s="732"/>
      <c r="N249" s="732"/>
      <c r="O249" s="732"/>
      <c r="P249" s="732"/>
      <c r="Q249" s="732"/>
      <c r="R249" s="732"/>
      <c r="S249" s="732"/>
      <c r="T249" s="732"/>
      <c r="U249" s="732"/>
      <c r="V249" s="732"/>
      <c r="W249" s="732"/>
      <c r="X249" s="732"/>
      <c r="Y249" s="732"/>
      <c r="Z249" s="732"/>
      <c r="AA249" s="732"/>
    </row>
    <row r="250" spans="1:27" ht="13.5" customHeight="1" x14ac:dyDescent="0.15">
      <c r="A250" s="13"/>
      <c r="B250" s="13"/>
      <c r="C250" s="487" t="s">
        <v>394</v>
      </c>
      <c r="D250" s="487" t="s">
        <v>546</v>
      </c>
      <c r="E250" s="261"/>
      <c r="F250" s="571"/>
      <c r="G250" s="571"/>
      <c r="H250" s="571"/>
      <c r="I250" s="571"/>
      <c r="J250" s="571"/>
      <c r="K250" s="571"/>
      <c r="L250" s="571"/>
      <c r="M250" s="571"/>
      <c r="N250" s="571"/>
      <c r="O250" s="571"/>
      <c r="P250" s="571"/>
      <c r="Q250" s="571"/>
      <c r="R250" s="571"/>
      <c r="S250" s="571"/>
      <c r="T250" s="571"/>
      <c r="U250" s="571"/>
      <c r="V250" s="571"/>
      <c r="W250" s="571"/>
      <c r="X250" s="571"/>
      <c r="Y250" s="571"/>
      <c r="Z250" s="571"/>
      <c r="AA250" s="571"/>
    </row>
    <row r="251" spans="1:27" ht="13.5" customHeight="1" x14ac:dyDescent="0.15">
      <c r="A251" s="13"/>
      <c r="B251" s="13"/>
      <c r="C251" s="487"/>
      <c r="D251" s="527" t="s">
        <v>511</v>
      </c>
      <c r="E251" s="261" t="s">
        <v>467</v>
      </c>
      <c r="F251" s="571"/>
      <c r="G251" s="571"/>
      <c r="H251" s="571"/>
      <c r="I251" s="571"/>
      <c r="J251" s="571"/>
      <c r="K251" s="571"/>
      <c r="L251" s="571"/>
      <c r="M251" s="571"/>
      <c r="N251" s="571"/>
      <c r="O251" s="571"/>
      <c r="P251" s="571"/>
      <c r="Q251" s="571"/>
      <c r="R251" s="571"/>
      <c r="S251" s="571"/>
      <c r="T251" s="571"/>
      <c r="U251" s="571"/>
      <c r="V251" s="571"/>
      <c r="W251" s="571"/>
      <c r="X251" s="571"/>
      <c r="Y251" s="571"/>
      <c r="Z251" s="571"/>
      <c r="AA251" s="571"/>
    </row>
    <row r="252" spans="1:27" ht="13.5" customHeight="1" x14ac:dyDescent="0.15">
      <c r="A252" s="13"/>
      <c r="B252" s="13"/>
      <c r="C252" s="487"/>
      <c r="D252" s="261"/>
      <c r="E252" s="540" t="s">
        <v>529</v>
      </c>
      <c r="F252" s="261" t="s">
        <v>701</v>
      </c>
      <c r="G252" s="487"/>
      <c r="H252" s="487"/>
      <c r="I252" s="487"/>
      <c r="J252" s="487"/>
      <c r="K252" s="487"/>
      <c r="L252" s="487"/>
      <c r="M252" s="487"/>
      <c r="N252" s="487"/>
      <c r="O252" s="487"/>
      <c r="P252" s="487"/>
      <c r="Q252" s="487"/>
      <c r="R252" s="487"/>
      <c r="S252" s="487"/>
      <c r="T252" s="487"/>
      <c r="U252" s="487"/>
      <c r="V252" s="487"/>
      <c r="W252" s="487"/>
      <c r="X252" s="487"/>
      <c r="Y252" s="487"/>
      <c r="Z252" s="487"/>
      <c r="AA252" s="487"/>
    </row>
    <row r="253" spans="1:27" ht="13.5" customHeight="1" x14ac:dyDescent="0.15">
      <c r="A253" s="13"/>
      <c r="B253" s="13"/>
      <c r="C253" s="487"/>
      <c r="D253" s="261"/>
      <c r="E253" s="540" t="s">
        <v>529</v>
      </c>
      <c r="F253" s="261" t="s">
        <v>283</v>
      </c>
      <c r="G253" s="261"/>
      <c r="H253" s="261"/>
      <c r="I253" s="261"/>
      <c r="J253" s="261"/>
      <c r="K253" s="261"/>
      <c r="L253" s="261"/>
      <c r="M253" s="261"/>
      <c r="N253" s="261"/>
      <c r="O253" s="261"/>
      <c r="P253" s="261"/>
      <c r="Q253" s="261"/>
      <c r="R253" s="261"/>
      <c r="S253" s="261"/>
      <c r="T253" s="261"/>
      <c r="U253" s="261"/>
      <c r="V253" s="261"/>
      <c r="W253" s="261"/>
      <c r="X253" s="261"/>
      <c r="Y253" s="261"/>
      <c r="Z253" s="261"/>
      <c r="AA253" s="261"/>
    </row>
    <row r="254" spans="1:27" ht="13.5" customHeight="1" x14ac:dyDescent="0.15">
      <c r="A254" s="13"/>
      <c r="B254" s="13"/>
      <c r="C254" s="487"/>
      <c r="D254" s="261"/>
      <c r="E254" s="261"/>
      <c r="F254" s="527" t="s">
        <v>511</v>
      </c>
      <c r="G254" s="731" t="s">
        <v>468</v>
      </c>
      <c r="H254" s="731"/>
      <c r="I254" s="731"/>
      <c r="J254" s="731"/>
      <c r="K254" s="731"/>
      <c r="L254" t="s">
        <v>547</v>
      </c>
      <c r="M254" s="261" t="s">
        <v>284</v>
      </c>
      <c r="N254" s="261"/>
      <c r="O254" s="261"/>
      <c r="P254" s="261"/>
      <c r="Q254" s="261"/>
      <c r="R254" s="261"/>
      <c r="S254" s="261"/>
      <c r="T254" s="261"/>
      <c r="U254" s="261"/>
      <c r="V254" s="261"/>
      <c r="W254" s="261"/>
      <c r="X254" s="261"/>
      <c r="Y254" s="261"/>
      <c r="Z254" s="261"/>
      <c r="AA254" s="261"/>
    </row>
    <row r="255" spans="1:27" ht="13.5" customHeight="1" x14ac:dyDescent="0.15">
      <c r="A255" s="13"/>
      <c r="B255" s="13"/>
      <c r="C255" s="487"/>
      <c r="D255" s="261"/>
      <c r="E255" s="261"/>
      <c r="F255" s="527" t="s">
        <v>511</v>
      </c>
      <c r="G255" s="261" t="s">
        <v>469</v>
      </c>
      <c r="H255" s="261"/>
      <c r="I255" s="261"/>
      <c r="J255" s="261"/>
      <c r="K255" s="261"/>
      <c r="L255" t="s">
        <v>547</v>
      </c>
      <c r="M255" s="261" t="s">
        <v>285</v>
      </c>
      <c r="N255" s="261"/>
      <c r="O255" s="261"/>
      <c r="P255" s="261"/>
      <c r="Q255" s="261"/>
      <c r="R255" s="261"/>
      <c r="S255" s="261"/>
      <c r="T255" s="261"/>
      <c r="U255" s="261"/>
      <c r="V255" s="261"/>
      <c r="W255" s="261"/>
      <c r="X255" s="261"/>
      <c r="Y255" s="261"/>
      <c r="Z255" s="261"/>
      <c r="AA255" s="261"/>
    </row>
    <row r="256" spans="1:27" ht="13.5" customHeight="1" x14ac:dyDescent="0.15">
      <c r="A256" s="13"/>
      <c r="B256" s="13"/>
      <c r="C256" s="487" t="s">
        <v>512</v>
      </c>
      <c r="D256" s="487" t="s">
        <v>246</v>
      </c>
      <c r="E256" s="261"/>
      <c r="F256" s="261"/>
      <c r="G256" s="261"/>
      <c r="H256" s="261"/>
      <c r="I256" s="261"/>
      <c r="J256" s="261"/>
      <c r="K256" s="261"/>
      <c r="L256" s="261"/>
      <c r="M256" s="261"/>
      <c r="N256" s="261"/>
      <c r="O256" s="261"/>
      <c r="P256" s="261"/>
      <c r="Q256" s="261"/>
      <c r="R256" s="261"/>
      <c r="S256" s="261"/>
      <c r="T256" s="261"/>
      <c r="U256" s="261"/>
      <c r="V256" s="261"/>
      <c r="W256" s="261"/>
      <c r="X256" s="261"/>
      <c r="Y256" s="261"/>
      <c r="Z256" s="261"/>
      <c r="AA256" s="261"/>
    </row>
    <row r="257" spans="1:27" ht="13.5" customHeight="1" x14ac:dyDescent="0.15">
      <c r="A257" s="13"/>
      <c r="B257" s="13"/>
      <c r="C257" s="487"/>
      <c r="D257" s="487" t="s">
        <v>524</v>
      </c>
      <c r="E257" s="487" t="s">
        <v>246</v>
      </c>
      <c r="F257" s="261"/>
      <c r="G257" s="261"/>
      <c r="H257" s="261"/>
      <c r="I257" s="261"/>
      <c r="J257" s="261"/>
      <c r="K257" s="261"/>
      <c r="L257" s="261"/>
      <c r="M257" s="261"/>
      <c r="N257" s="261"/>
      <c r="O257" s="261"/>
      <c r="P257" s="261"/>
      <c r="Q257" s="261"/>
      <c r="R257" s="261"/>
      <c r="S257" s="261"/>
      <c r="T257" s="261"/>
      <c r="U257" s="261"/>
      <c r="V257" s="261"/>
      <c r="W257" s="261"/>
      <c r="X257" s="261"/>
      <c r="Y257" s="261"/>
      <c r="Z257" s="261"/>
      <c r="AA257" s="261"/>
    </row>
    <row r="258" spans="1:27" ht="13.5" customHeight="1" x14ac:dyDescent="0.15">
      <c r="A258" s="13"/>
      <c r="B258" s="13"/>
      <c r="C258" s="487"/>
      <c r="D258" s="261"/>
      <c r="E258" s="261" t="s">
        <v>511</v>
      </c>
      <c r="F258" s="261" t="s">
        <v>470</v>
      </c>
      <c r="G258" s="261"/>
      <c r="H258" s="261"/>
      <c r="I258" s="261"/>
      <c r="J258" s="261"/>
      <c r="K258" s="261"/>
      <c r="L258" s="261"/>
      <c r="M258" s="261"/>
      <c r="N258" s="261"/>
      <c r="O258" s="261"/>
      <c r="P258" s="261"/>
      <c r="Q258" s="261"/>
      <c r="R258" s="261"/>
      <c r="S258" s="261"/>
      <c r="T258" s="261"/>
      <c r="U258" s="507"/>
      <c r="V258" s="111"/>
      <c r="W258" s="111"/>
      <c r="X258" s="111"/>
      <c r="Y258" s="111"/>
      <c r="Z258" s="111"/>
      <c r="AA258" s="111"/>
    </row>
    <row r="259" spans="1:27" ht="13.5" customHeight="1" x14ac:dyDescent="0.15">
      <c r="A259" s="13"/>
      <c r="B259" s="13"/>
      <c r="C259" s="487"/>
      <c r="D259" s="487" t="s">
        <v>525</v>
      </c>
      <c r="E259" s="487" t="s">
        <v>249</v>
      </c>
      <c r="F259" s="261"/>
      <c r="G259" s="261"/>
      <c r="H259" s="261"/>
      <c r="I259" s="261"/>
      <c r="J259" s="261"/>
      <c r="K259" s="261"/>
      <c r="L259" s="261"/>
      <c r="M259" s="261"/>
      <c r="N259" s="261"/>
      <c r="O259" s="261"/>
      <c r="P259" s="261"/>
      <c r="Q259" s="261"/>
      <c r="R259" s="261"/>
      <c r="S259" s="261"/>
      <c r="T259" s="261"/>
      <c r="U259" s="507"/>
      <c r="V259" s="111"/>
      <c r="W259" s="111"/>
      <c r="X259" s="111"/>
      <c r="Y259" s="111"/>
      <c r="Z259" s="111"/>
      <c r="AA259" s="111"/>
    </row>
    <row r="260" spans="1:27" ht="13.5" customHeight="1" x14ac:dyDescent="0.15">
      <c r="A260" s="13"/>
      <c r="B260" s="13"/>
      <c r="C260" s="487"/>
      <c r="D260" s="261"/>
      <c r="E260" s="527" t="s">
        <v>511</v>
      </c>
      <c r="F260" s="732" t="s">
        <v>471</v>
      </c>
      <c r="G260" s="732"/>
      <c r="H260" s="732"/>
      <c r="I260" s="732"/>
      <c r="J260" s="732"/>
      <c r="K260" s="732"/>
      <c r="L260" s="732"/>
      <c r="M260" s="732"/>
      <c r="N260" s="732"/>
      <c r="O260" s="732"/>
      <c r="P260" s="732"/>
      <c r="Q260" s="732"/>
      <c r="R260" s="732"/>
      <c r="S260" s="732"/>
      <c r="T260" s="732"/>
      <c r="U260" s="732"/>
      <c r="V260" s="732"/>
      <c r="W260" s="732"/>
      <c r="X260" s="732"/>
      <c r="Y260" s="732"/>
      <c r="Z260" s="732"/>
      <c r="AA260" s="732"/>
    </row>
    <row r="261" spans="1:27" ht="13.5" customHeight="1" x14ac:dyDescent="0.15">
      <c r="A261" s="13"/>
      <c r="B261" s="13"/>
      <c r="C261" s="487"/>
      <c r="D261" s="261"/>
      <c r="E261" s="261"/>
      <c r="F261" s="732"/>
      <c r="G261" s="732"/>
      <c r="H261" s="732"/>
      <c r="I261" s="732"/>
      <c r="J261" s="732"/>
      <c r="K261" s="732"/>
      <c r="L261" s="732"/>
      <c r="M261" s="732"/>
      <c r="N261" s="732"/>
      <c r="O261" s="732"/>
      <c r="P261" s="732"/>
      <c r="Q261" s="732"/>
      <c r="R261" s="732"/>
      <c r="S261" s="732"/>
      <c r="T261" s="732"/>
      <c r="U261" s="732"/>
      <c r="V261" s="732"/>
      <c r="W261" s="732"/>
      <c r="X261" s="732"/>
      <c r="Y261" s="732"/>
      <c r="Z261" s="732"/>
      <c r="AA261" s="732"/>
    </row>
    <row r="262" spans="1:27" ht="13.5" customHeight="1" x14ac:dyDescent="0.15">
      <c r="A262" s="13"/>
      <c r="B262" s="13"/>
      <c r="C262" s="487"/>
      <c r="D262" s="261"/>
      <c r="E262" s="527" t="s">
        <v>511</v>
      </c>
      <c r="F262" s="732" t="s">
        <v>472</v>
      </c>
      <c r="G262" s="732"/>
      <c r="H262" s="732"/>
      <c r="I262" s="732"/>
      <c r="J262" s="732"/>
      <c r="K262" s="732"/>
      <c r="L262" s="732"/>
      <c r="M262" s="732"/>
      <c r="N262" s="732"/>
      <c r="O262" s="732"/>
      <c r="P262" s="732"/>
      <c r="Q262" s="732"/>
      <c r="R262" s="732"/>
      <c r="S262" s="732"/>
      <c r="T262" s="732"/>
      <c r="U262" s="732"/>
      <c r="V262" s="732"/>
      <c r="W262" s="732"/>
      <c r="X262" s="732"/>
      <c r="Y262" s="732"/>
      <c r="Z262" s="732"/>
      <c r="AA262" s="732"/>
    </row>
    <row r="263" spans="1:27" ht="13.5" customHeight="1" x14ac:dyDescent="0.15">
      <c r="A263" s="13"/>
      <c r="B263" s="13"/>
      <c r="C263" s="487"/>
      <c r="D263" s="261"/>
      <c r="E263" s="527"/>
      <c r="F263" s="732"/>
      <c r="G263" s="732"/>
      <c r="H263" s="732"/>
      <c r="I263" s="732"/>
      <c r="J263" s="732"/>
      <c r="K263" s="732"/>
      <c r="L263" s="732"/>
      <c r="M263" s="732"/>
      <c r="N263" s="732"/>
      <c r="O263" s="732"/>
      <c r="P263" s="732"/>
      <c r="Q263" s="732"/>
      <c r="R263" s="732"/>
      <c r="S263" s="732"/>
      <c r="T263" s="732"/>
      <c r="U263" s="732"/>
      <c r="V263" s="732"/>
      <c r="W263" s="732"/>
      <c r="X263" s="732"/>
      <c r="Y263" s="732"/>
      <c r="Z263" s="732"/>
      <c r="AA263" s="732"/>
    </row>
    <row r="264" spans="1:27" ht="13.5" customHeight="1" x14ac:dyDescent="0.15">
      <c r="A264" s="13"/>
      <c r="B264" s="13"/>
      <c r="C264" s="487"/>
      <c r="D264" s="261"/>
      <c r="E264" s="527" t="s">
        <v>511</v>
      </c>
      <c r="F264" s="261" t="s">
        <v>570</v>
      </c>
      <c r="G264" s="418"/>
      <c r="H264" s="418"/>
      <c r="I264" s="418"/>
      <c r="J264" s="418"/>
      <c r="K264" s="418"/>
      <c r="L264" s="418"/>
      <c r="M264" s="418"/>
      <c r="N264" s="418"/>
      <c r="O264" s="418"/>
      <c r="P264" s="418"/>
      <c r="Q264" s="418"/>
      <c r="R264" s="418"/>
      <c r="S264" s="418"/>
      <c r="T264" s="418"/>
      <c r="U264" s="418"/>
      <c r="V264" s="418"/>
      <c r="W264" s="418"/>
      <c r="X264" s="418"/>
      <c r="Y264" s="418"/>
      <c r="Z264" s="418"/>
      <c r="AA264" s="418"/>
    </row>
    <row r="265" spans="1:27" ht="13.5" customHeight="1" x14ac:dyDescent="0.15">
      <c r="A265" s="13"/>
      <c r="B265" s="13"/>
      <c r="C265" s="487"/>
      <c r="D265" s="261"/>
      <c r="E265" s="261"/>
      <c r="F265" s="544" t="s">
        <v>113</v>
      </c>
      <c r="G265" s="544"/>
      <c r="H265" s="544"/>
      <c r="I265" s="544"/>
      <c r="J265" s="544"/>
      <c r="K265" s="544"/>
      <c r="L265" s="544"/>
      <c r="M265" s="261"/>
      <c r="N265" s="261"/>
      <c r="O265" s="261"/>
      <c r="P265" s="261"/>
      <c r="Q265" s="261"/>
      <c r="R265" s="261"/>
      <c r="S265" s="261"/>
      <c r="T265" s="261"/>
      <c r="U265" s="507"/>
      <c r="V265" s="111"/>
      <c r="W265" s="111"/>
      <c r="X265" s="111"/>
      <c r="Y265" s="111"/>
      <c r="Z265" s="111"/>
      <c r="AA265" s="111"/>
    </row>
    <row r="266" spans="1:27" ht="13.5" customHeight="1" x14ac:dyDescent="0.15">
      <c r="A266" s="13"/>
      <c r="B266" s="13"/>
      <c r="C266" s="487"/>
      <c r="D266" s="261"/>
      <c r="E266" s="261"/>
      <c r="F266" s="544"/>
      <c r="J266" s="572"/>
      <c r="K266" s="573"/>
      <c r="L266" s="572"/>
      <c r="M266" s="574"/>
      <c r="N266" s="574"/>
      <c r="O266" s="574"/>
      <c r="P266" s="575"/>
      <c r="Q266" s="576"/>
      <c r="R266" s="577"/>
      <c r="S266" s="575"/>
      <c r="T266" s="261"/>
      <c r="U266" s="507"/>
      <c r="V266" s="111"/>
      <c r="W266" s="111"/>
      <c r="X266" s="111"/>
      <c r="Y266" s="111"/>
      <c r="Z266" s="111"/>
      <c r="AA266" s="111"/>
    </row>
    <row r="267" spans="1:27" ht="13.5" customHeight="1" thickBot="1" x14ac:dyDescent="0.2">
      <c r="A267" s="13"/>
      <c r="B267" s="13"/>
      <c r="C267" s="487"/>
      <c r="D267" s="261"/>
      <c r="E267" s="261"/>
      <c r="F267" s="13"/>
      <c r="J267" s="733" t="s">
        <v>246</v>
      </c>
      <c r="K267" s="734"/>
      <c r="L267" s="735" t="s">
        <v>114</v>
      </c>
      <c r="M267" s="736"/>
      <c r="N267" s="736"/>
      <c r="O267" s="736"/>
      <c r="P267" s="737"/>
      <c r="Q267" s="578"/>
      <c r="R267" s="738" t="s">
        <v>115</v>
      </c>
      <c r="S267" s="739"/>
      <c r="T267" s="261"/>
      <c r="U267" s="507"/>
      <c r="V267" s="111"/>
      <c r="W267" s="111"/>
      <c r="X267" s="111"/>
      <c r="Y267" s="111"/>
      <c r="Z267" s="111"/>
      <c r="AA267" s="111"/>
    </row>
    <row r="268" spans="1:27" ht="13.5" customHeight="1" thickTop="1" x14ac:dyDescent="0.15">
      <c r="A268" s="13"/>
      <c r="B268" s="13"/>
      <c r="C268" s="487"/>
      <c r="D268" s="487"/>
      <c r="E268" s="487"/>
      <c r="F268" s="13"/>
      <c r="J268" s="740" t="s">
        <v>39</v>
      </c>
      <c r="K268" s="741"/>
      <c r="L268" s="742" t="s">
        <v>286</v>
      </c>
      <c r="M268" s="743"/>
      <c r="N268" s="743"/>
      <c r="O268" s="744">
        <v>41.06</v>
      </c>
      <c r="P268" s="745"/>
      <c r="Q268" s="558" t="s">
        <v>531</v>
      </c>
      <c r="R268" s="746" t="s">
        <v>548</v>
      </c>
      <c r="S268" s="747"/>
      <c r="T268" s="487"/>
      <c r="U268" s="503"/>
      <c r="V268" s="100"/>
      <c r="W268" s="100"/>
      <c r="X268" s="100"/>
      <c r="Y268" s="100"/>
      <c r="Z268" s="100"/>
      <c r="AA268" s="100"/>
    </row>
    <row r="269" spans="1:27" ht="13.5" customHeight="1" x14ac:dyDescent="0.15">
      <c r="A269" s="13"/>
      <c r="B269" s="13"/>
      <c r="C269" s="487"/>
      <c r="D269" s="487"/>
      <c r="E269" s="487"/>
      <c r="F269" s="487"/>
      <c r="J269" s="767" t="s">
        <v>274</v>
      </c>
      <c r="K269" s="768"/>
      <c r="L269" s="769" t="s">
        <v>287</v>
      </c>
      <c r="M269" s="770"/>
      <c r="N269" s="770"/>
      <c r="O269" s="782" t="s">
        <v>549</v>
      </c>
      <c r="P269" s="772"/>
      <c r="Q269" s="561" t="s">
        <v>117</v>
      </c>
      <c r="R269" s="783" t="s">
        <v>550</v>
      </c>
      <c r="S269" s="774"/>
      <c r="T269" s="487"/>
      <c r="U269" s="503"/>
      <c r="V269" s="100"/>
      <c r="W269" s="100"/>
      <c r="X269" s="100"/>
      <c r="Y269" s="100"/>
      <c r="Z269" s="100"/>
      <c r="AA269" s="100"/>
    </row>
    <row r="270" spans="1:27" ht="13.5" customHeight="1" x14ac:dyDescent="0.15">
      <c r="A270" s="13"/>
      <c r="B270" s="13"/>
      <c r="C270" s="487"/>
      <c r="D270" s="487" t="s">
        <v>527</v>
      </c>
      <c r="E270" s="487" t="s">
        <v>571</v>
      </c>
      <c r="F270" s="540"/>
      <c r="G270" s="114"/>
      <c r="J270" s="579"/>
      <c r="K270" s="579"/>
      <c r="L270" s="107"/>
      <c r="M270" s="107"/>
      <c r="N270" s="107"/>
      <c r="O270" s="540"/>
      <c r="P270" s="540"/>
      <c r="Q270" s="527"/>
      <c r="R270" s="580"/>
      <c r="S270" s="580"/>
      <c r="T270" s="487"/>
      <c r="U270" s="503"/>
      <c r="V270" s="100"/>
      <c r="W270" s="100"/>
      <c r="X270" s="100"/>
      <c r="Y270" s="100"/>
      <c r="Z270" s="100"/>
      <c r="AA270" s="100"/>
    </row>
    <row r="271" spans="1:27" ht="13.5" customHeight="1" x14ac:dyDescent="0.15">
      <c r="A271" s="13"/>
      <c r="B271" s="13"/>
      <c r="C271" s="487"/>
      <c r="D271" s="487"/>
      <c r="E271" s="527" t="s">
        <v>511</v>
      </c>
      <c r="F271" s="261" t="s">
        <v>473</v>
      </c>
      <c r="G271" s="114"/>
      <c r="J271" s="579"/>
      <c r="K271" s="579"/>
      <c r="L271" s="107"/>
      <c r="M271" s="107"/>
      <c r="N271" s="107"/>
      <c r="O271" s="540"/>
      <c r="P271" s="540"/>
      <c r="Q271" s="527"/>
      <c r="R271" s="580"/>
      <c r="S271" s="580"/>
      <c r="T271" s="487"/>
      <c r="U271" s="503"/>
      <c r="V271" s="100"/>
      <c r="W271" s="100"/>
      <c r="X271" s="100"/>
      <c r="Y271" s="100"/>
      <c r="Z271" s="100"/>
      <c r="AA271" s="100"/>
    </row>
    <row r="272" spans="1:27" ht="13.5" customHeight="1" x14ac:dyDescent="0.15">
      <c r="A272" s="13"/>
      <c r="B272" s="13"/>
      <c r="C272" s="487"/>
      <c r="D272" s="487" t="s">
        <v>551</v>
      </c>
      <c r="E272" s="487" t="s">
        <v>572</v>
      </c>
      <c r="F272" s="261"/>
      <c r="G272" s="114"/>
      <c r="J272" s="579"/>
      <c r="K272" s="579"/>
      <c r="L272" s="107"/>
      <c r="M272" s="107"/>
      <c r="N272" s="107"/>
      <c r="O272" s="540"/>
      <c r="P272" s="540"/>
      <c r="Q272" s="527"/>
      <c r="R272" s="580"/>
      <c r="S272" s="580"/>
      <c r="T272" s="487"/>
      <c r="U272" s="503"/>
      <c r="V272" s="100"/>
      <c r="W272" s="100"/>
      <c r="X272" s="100"/>
      <c r="Y272" s="100"/>
      <c r="Z272" s="100"/>
      <c r="AA272" s="100"/>
    </row>
    <row r="273" spans="1:27" ht="13.5" customHeight="1" x14ac:dyDescent="0.15">
      <c r="A273" s="13"/>
      <c r="B273" s="13"/>
      <c r="C273" s="487"/>
      <c r="D273" s="487"/>
      <c r="E273" s="527" t="s">
        <v>511</v>
      </c>
      <c r="F273" s="261" t="s">
        <v>474</v>
      </c>
      <c r="G273" s="114"/>
      <c r="J273" s="579"/>
      <c r="K273" s="579"/>
      <c r="L273" s="107"/>
      <c r="M273" s="107"/>
      <c r="N273" s="107"/>
      <c r="O273" s="540"/>
      <c r="P273" s="540"/>
      <c r="Q273" s="527"/>
      <c r="R273" s="580"/>
      <c r="S273" s="580"/>
      <c r="T273" s="487"/>
      <c r="U273" s="503"/>
      <c r="V273" s="100"/>
      <c r="W273" s="100"/>
      <c r="X273" s="100"/>
      <c r="Y273" s="100"/>
      <c r="Z273" s="100"/>
      <c r="AA273" s="100"/>
    </row>
    <row r="274" spans="1:27" ht="13.5" customHeight="1" x14ac:dyDescent="0.15">
      <c r="A274" s="13"/>
      <c r="B274" s="1" t="s">
        <v>552</v>
      </c>
      <c r="C274" s="487" t="s">
        <v>290</v>
      </c>
      <c r="D274" s="487"/>
      <c r="E274" s="487"/>
      <c r="F274" s="487"/>
      <c r="G274" s="487"/>
      <c r="J274" s="579"/>
      <c r="K274" s="579"/>
      <c r="L274" s="107"/>
      <c r="M274" s="107"/>
      <c r="N274" s="107"/>
      <c r="O274" s="540"/>
      <c r="P274" s="540"/>
      <c r="Q274" s="527"/>
      <c r="R274" s="580"/>
      <c r="S274" s="580"/>
      <c r="T274" s="487"/>
      <c r="U274" s="503"/>
      <c r="V274" s="100"/>
      <c r="W274" s="100"/>
      <c r="X274" s="100"/>
      <c r="Y274" s="100"/>
      <c r="Z274" s="100"/>
      <c r="AA274" s="100"/>
    </row>
    <row r="275" spans="1:27" ht="13.5" customHeight="1" x14ac:dyDescent="0.15">
      <c r="A275" s="13"/>
      <c r="B275" s="1"/>
      <c r="C275" s="487" t="s">
        <v>391</v>
      </c>
      <c r="D275" s="487" t="s">
        <v>247</v>
      </c>
      <c r="E275" s="487"/>
      <c r="F275" s="487"/>
      <c r="G275" s="487"/>
      <c r="J275" s="579"/>
      <c r="K275" s="579"/>
      <c r="L275" s="107"/>
      <c r="M275" s="107"/>
      <c r="N275" s="107"/>
      <c r="O275" s="540"/>
      <c r="P275" s="540"/>
      <c r="Q275" s="527"/>
      <c r="R275" s="580"/>
      <c r="S275" s="580"/>
      <c r="T275" s="487"/>
      <c r="U275" s="503"/>
      <c r="V275" s="100"/>
      <c r="W275" s="100"/>
      <c r="X275" s="100"/>
      <c r="Y275" s="100"/>
      <c r="Z275" s="100"/>
      <c r="AA275" s="100"/>
    </row>
    <row r="276" spans="1:27" ht="13.5" customHeight="1" x14ac:dyDescent="0.15">
      <c r="A276" s="13"/>
      <c r="B276" s="13"/>
      <c r="D276" s="527" t="s">
        <v>511</v>
      </c>
      <c r="E276" s="757" t="s">
        <v>553</v>
      </c>
      <c r="F276" s="757"/>
      <c r="G276" s="757"/>
      <c r="H276" s="757"/>
      <c r="I276" s="757"/>
      <c r="J276" s="757"/>
      <c r="K276" s="757"/>
      <c r="L276" s="757"/>
      <c r="M276" s="757"/>
      <c r="N276" s="757"/>
      <c r="O276" s="757"/>
      <c r="P276" s="757"/>
      <c r="Q276" s="757"/>
      <c r="R276" s="757"/>
      <c r="S276" s="757"/>
      <c r="T276" s="757"/>
      <c r="U276" s="757"/>
      <c r="V276" s="757"/>
      <c r="W276" s="757"/>
      <c r="X276" s="757"/>
      <c r="Y276" s="757"/>
      <c r="Z276" s="757"/>
      <c r="AA276" s="757"/>
    </row>
    <row r="277" spans="1:27" ht="13.5" customHeight="1" x14ac:dyDescent="0.15">
      <c r="A277" s="13"/>
      <c r="B277" s="13"/>
      <c r="C277" s="487"/>
      <c r="D277" s="261"/>
      <c r="E277" s="757"/>
      <c r="F277" s="757"/>
      <c r="G277" s="757"/>
      <c r="H277" s="757"/>
      <c r="I277" s="757"/>
      <c r="J277" s="757"/>
      <c r="K277" s="757"/>
      <c r="L277" s="757"/>
      <c r="M277" s="757"/>
      <c r="N277" s="757"/>
      <c r="O277" s="757"/>
      <c r="P277" s="757"/>
      <c r="Q277" s="757"/>
      <c r="R277" s="757"/>
      <c r="S277" s="757"/>
      <c r="T277" s="757"/>
      <c r="U277" s="757"/>
      <c r="V277" s="757"/>
      <c r="W277" s="757"/>
      <c r="X277" s="757"/>
      <c r="Y277" s="757"/>
      <c r="Z277" s="757"/>
      <c r="AA277" s="757"/>
    </row>
    <row r="278" spans="1:27" x14ac:dyDescent="0.15">
      <c r="A278" s="13"/>
      <c r="B278" s="13"/>
      <c r="C278" s="487" t="s">
        <v>394</v>
      </c>
      <c r="D278" s="487" t="s">
        <v>234</v>
      </c>
      <c r="E278" s="487"/>
      <c r="F278" s="487"/>
      <c r="G278" s="487"/>
      <c r="J278" s="579"/>
      <c r="K278" s="579"/>
      <c r="L278" s="107"/>
      <c r="M278" s="107"/>
      <c r="N278" s="107"/>
      <c r="O278" s="540"/>
      <c r="P278" s="540"/>
      <c r="Q278" s="527"/>
      <c r="R278" s="580"/>
      <c r="S278" s="580"/>
      <c r="T278" s="487"/>
      <c r="U278" s="503"/>
      <c r="V278" s="100"/>
      <c r="W278" s="100"/>
      <c r="X278" s="100"/>
      <c r="Y278" s="100"/>
      <c r="Z278" s="100"/>
      <c r="AA278" s="100"/>
    </row>
    <row r="279" spans="1:27" x14ac:dyDescent="0.15">
      <c r="A279" s="13"/>
      <c r="B279" s="13"/>
      <c r="C279" s="487"/>
      <c r="D279" s="527" t="s">
        <v>511</v>
      </c>
      <c r="E279" s="535" t="s">
        <v>554</v>
      </c>
      <c r="F279" s="535"/>
      <c r="G279" s="535"/>
      <c r="H279" s="535"/>
      <c r="I279" s="535"/>
      <c r="J279" s="535"/>
      <c r="K279" s="535"/>
      <c r="L279" s="535"/>
      <c r="M279" s="535"/>
      <c r="N279" s="535"/>
      <c r="O279" s="535"/>
      <c r="P279" s="535"/>
      <c r="Q279" s="535"/>
      <c r="R279" s="535"/>
      <c r="S279" s="535"/>
      <c r="T279" s="535"/>
      <c r="U279" s="535"/>
      <c r="V279" s="535"/>
      <c r="W279" s="535"/>
      <c r="X279" s="535"/>
      <c r="Y279" s="535"/>
      <c r="Z279" s="535"/>
      <c r="AA279" s="535"/>
    </row>
    <row r="280" spans="1:27" x14ac:dyDescent="0.15">
      <c r="C280" t="s">
        <v>512</v>
      </c>
      <c r="D280" s="487" t="s">
        <v>555</v>
      </c>
    </row>
    <row r="281" spans="1:27" x14ac:dyDescent="0.15">
      <c r="D281" s="527" t="s">
        <v>511</v>
      </c>
      <c r="E281" s="112" t="s">
        <v>556</v>
      </c>
      <c r="F281" s="112"/>
      <c r="G281" s="112"/>
    </row>
    <row r="282" spans="1:27" ht="13.5" customHeight="1" x14ac:dyDescent="0.15">
      <c r="C282" t="s">
        <v>513</v>
      </c>
      <c r="D282" s="487" t="s">
        <v>291</v>
      </c>
    </row>
    <row r="283" spans="1:27" x14ac:dyDescent="0.15">
      <c r="D283" s="527" t="s">
        <v>511</v>
      </c>
      <c r="E283" s="112" t="s">
        <v>557</v>
      </c>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row>
    <row r="284" spans="1:27" x14ac:dyDescent="0.15">
      <c r="D284" s="527" t="s">
        <v>511</v>
      </c>
      <c r="E284" s="728" t="s">
        <v>475</v>
      </c>
      <c r="F284" s="728"/>
      <c r="G284" s="728"/>
      <c r="H284" s="728"/>
      <c r="I284" s="728"/>
      <c r="J284" s="728"/>
      <c r="K284" s="728"/>
      <c r="L284" s="728"/>
      <c r="M284" s="728"/>
      <c r="N284" s="728"/>
      <c r="O284" s="728"/>
      <c r="P284" s="728"/>
      <c r="Q284" s="728"/>
      <c r="R284" s="728"/>
      <c r="S284" s="728"/>
      <c r="T284" s="728"/>
      <c r="U284" s="728"/>
      <c r="V284" s="728"/>
      <c r="W284" s="728"/>
      <c r="X284" s="728"/>
      <c r="Y284" s="728"/>
      <c r="Z284" s="728"/>
      <c r="AA284" s="728"/>
    </row>
    <row r="285" spans="1:27" x14ac:dyDescent="0.15">
      <c r="D285" s="284"/>
      <c r="E285" s="728"/>
      <c r="F285" s="728"/>
      <c r="G285" s="728"/>
      <c r="H285" s="728"/>
      <c r="I285" s="728"/>
      <c r="J285" s="728"/>
      <c r="K285" s="728"/>
      <c r="L285" s="728"/>
      <c r="M285" s="728"/>
      <c r="N285" s="728"/>
      <c r="O285" s="728"/>
      <c r="P285" s="728"/>
      <c r="Q285" s="728"/>
      <c r="R285" s="728"/>
      <c r="S285" s="728"/>
      <c r="T285" s="728"/>
      <c r="U285" s="728"/>
      <c r="V285" s="728"/>
      <c r="W285" s="728"/>
      <c r="X285" s="728"/>
      <c r="Y285" s="728"/>
      <c r="Z285" s="728"/>
      <c r="AA285" s="728"/>
    </row>
    <row r="286" spans="1:27" x14ac:dyDescent="0.15">
      <c r="Z286" t="s">
        <v>293</v>
      </c>
    </row>
  </sheetData>
  <sheetProtection algorithmName="SHA-512" hashValue="kG8+U9pb2f8jhPBfqSKM5GpnLKN7XF6ea8ApNkzv8jQygNyrKiinteTjz0ksFbY9VJKgBGlR/vnPG/J5gN3mRA==" saltValue="T1w+7OWYjwOZWNr8Jg4qTw==" spinCount="100000" sheet="1" objects="1" scenarios="1"/>
  <mergeCells count="152">
    <mergeCell ref="G53:L53"/>
    <mergeCell ref="M53:Q53"/>
    <mergeCell ref="R53:AA53"/>
    <mergeCell ref="G56:L56"/>
    <mergeCell ref="M56:Q56"/>
    <mergeCell ref="R56:AA56"/>
    <mergeCell ref="G54:L54"/>
    <mergeCell ref="M54:Q54"/>
    <mergeCell ref="R54:AA54"/>
    <mergeCell ref="G55:L55"/>
    <mergeCell ref="M55:Q55"/>
    <mergeCell ref="R55:AA55"/>
    <mergeCell ref="B2:J2"/>
    <mergeCell ref="K2:Z2"/>
    <mergeCell ref="C5:AA5"/>
    <mergeCell ref="D12:AA19"/>
    <mergeCell ref="D20:F20"/>
    <mergeCell ref="D21:AA23"/>
    <mergeCell ref="G52:L52"/>
    <mergeCell ref="M52:Q52"/>
    <mergeCell ref="R52:AA52"/>
    <mergeCell ref="D26:F30"/>
    <mergeCell ref="C31:AA32"/>
    <mergeCell ref="D34:F36"/>
    <mergeCell ref="B40:AA42"/>
    <mergeCell ref="D51:F51"/>
    <mergeCell ref="G51:L51"/>
    <mergeCell ref="M51:Q51"/>
    <mergeCell ref="R51:AA51"/>
    <mergeCell ref="G58:L58"/>
    <mergeCell ref="M58:Q58"/>
    <mergeCell ref="R58:AA58"/>
    <mergeCell ref="G59:L59"/>
    <mergeCell ref="M59:Q59"/>
    <mergeCell ref="R59:AA59"/>
    <mergeCell ref="G57:L57"/>
    <mergeCell ref="M57:Q57"/>
    <mergeCell ref="R57:AA57"/>
    <mergeCell ref="G62:L62"/>
    <mergeCell ref="M62:Q62"/>
    <mergeCell ref="R62:AA62"/>
    <mergeCell ref="G63:L63"/>
    <mergeCell ref="M63:Q63"/>
    <mergeCell ref="R63:AA63"/>
    <mergeCell ref="G60:L60"/>
    <mergeCell ref="M60:Q60"/>
    <mergeCell ref="R60:AA60"/>
    <mergeCell ref="G61:L61"/>
    <mergeCell ref="M61:Q61"/>
    <mergeCell ref="R61:AA61"/>
    <mergeCell ref="G209:AA210"/>
    <mergeCell ref="E92:AA93"/>
    <mergeCell ref="G64:L64"/>
    <mergeCell ref="M64:Q64"/>
    <mergeCell ref="R64:AA64"/>
    <mergeCell ref="G65:L65"/>
    <mergeCell ref="M65:Q65"/>
    <mergeCell ref="R65:AA65"/>
    <mergeCell ref="D130:AA131"/>
    <mergeCell ref="E139:AA140"/>
    <mergeCell ref="E142:AA143"/>
    <mergeCell ref="G66:L66"/>
    <mergeCell ref="M66:Q66"/>
    <mergeCell ref="R66:AA66"/>
    <mergeCell ref="G67:L67"/>
    <mergeCell ref="M67:Q67"/>
    <mergeCell ref="R67:AA67"/>
    <mergeCell ref="G68:L68"/>
    <mergeCell ref="M68:Q68"/>
    <mergeCell ref="R68:AA68"/>
    <mergeCell ref="E175:AA176"/>
    <mergeCell ref="J269:K269"/>
    <mergeCell ref="L269:N269"/>
    <mergeCell ref="O269:P269"/>
    <mergeCell ref="R269:S269"/>
    <mergeCell ref="E276:AA277"/>
    <mergeCell ref="T215:U215"/>
    <mergeCell ref="J216:K216"/>
    <mergeCell ref="R216:S216"/>
    <mergeCell ref="T216:U216"/>
    <mergeCell ref="L216:P216"/>
    <mergeCell ref="J219:K219"/>
    <mergeCell ref="L219:N219"/>
    <mergeCell ref="O219:P219"/>
    <mergeCell ref="R219:S219"/>
    <mergeCell ref="T219:U219"/>
    <mergeCell ref="J217:K217"/>
    <mergeCell ref="L217:N217"/>
    <mergeCell ref="O217:P217"/>
    <mergeCell ref="R217:S217"/>
    <mergeCell ref="T217:U217"/>
    <mergeCell ref="J218:K218"/>
    <mergeCell ref="L218:N218"/>
    <mergeCell ref="O218:P218"/>
    <mergeCell ref="R218:S218"/>
    <mergeCell ref="G211:AA212"/>
    <mergeCell ref="F201:AA202"/>
    <mergeCell ref="E179:AA180"/>
    <mergeCell ref="E183:AA184"/>
    <mergeCell ref="F195:AA196"/>
    <mergeCell ref="F204:AA205"/>
    <mergeCell ref="E75:AA76"/>
    <mergeCell ref="E87:AA88"/>
    <mergeCell ref="D95:AA98"/>
    <mergeCell ref="E100:AA101"/>
    <mergeCell ref="E103:AA104"/>
    <mergeCell ref="E105:AA107"/>
    <mergeCell ref="E110:AA111"/>
    <mergeCell ref="D118:AA119"/>
    <mergeCell ref="D120:AA122"/>
    <mergeCell ref="F147:AA148"/>
    <mergeCell ref="E150:AA152"/>
    <mergeCell ref="E157:AA157"/>
    <mergeCell ref="E158:AA158"/>
    <mergeCell ref="E159:AA159"/>
    <mergeCell ref="E160:AA162"/>
    <mergeCell ref="E168:AA169"/>
    <mergeCell ref="E170:AA171"/>
    <mergeCell ref="F206:AA208"/>
    <mergeCell ref="O220:P220"/>
    <mergeCell ref="R220:S220"/>
    <mergeCell ref="T220:U220"/>
    <mergeCell ref="J221:K221"/>
    <mergeCell ref="L221:N221"/>
    <mergeCell ref="O221:P221"/>
    <mergeCell ref="R221:S221"/>
    <mergeCell ref="T221:U221"/>
    <mergeCell ref="T218:U218"/>
    <mergeCell ref="E284:AA285"/>
    <mergeCell ref="E154:AA154"/>
    <mergeCell ref="E155:AA155"/>
    <mergeCell ref="G254:K254"/>
    <mergeCell ref="F260:AA261"/>
    <mergeCell ref="F262:AA263"/>
    <mergeCell ref="J267:K267"/>
    <mergeCell ref="L267:P267"/>
    <mergeCell ref="R267:S267"/>
    <mergeCell ref="J268:K268"/>
    <mergeCell ref="L268:N268"/>
    <mergeCell ref="O268:P268"/>
    <mergeCell ref="R268:S268"/>
    <mergeCell ref="J222:K222"/>
    <mergeCell ref="L222:N222"/>
    <mergeCell ref="O222:P222"/>
    <mergeCell ref="R222:S222"/>
    <mergeCell ref="T222:U222"/>
    <mergeCell ref="F236:AA237"/>
    <mergeCell ref="F240:AA241"/>
    <mergeCell ref="F244:AA245"/>
    <mergeCell ref="E248:AA249"/>
    <mergeCell ref="J220:K220"/>
    <mergeCell ref="L220:N220"/>
  </mergeCells>
  <phoneticPr fontId="1"/>
  <hyperlinks>
    <hyperlink ref="H20" r:id="rId1" xr:uid="{00000000-0004-0000-0000-000000000000}"/>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2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tabSelected="1" zoomScaleNormal="100" workbookViewId="0">
      <selection activeCell="C4" sqref="C4:T5"/>
    </sheetView>
  </sheetViews>
  <sheetFormatPr defaultRowHeight="13.5" x14ac:dyDescent="0.1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x14ac:dyDescent="0.15">
      <c r="C1" s="143"/>
      <c r="D1" s="199"/>
      <c r="E1" s="200" t="s">
        <v>327</v>
      </c>
      <c r="V1" s="107" t="s">
        <v>345</v>
      </c>
    </row>
    <row r="2" spans="1:56" ht="4.5" customHeight="1" thickBot="1" x14ac:dyDescent="0.2"/>
    <row r="3" spans="1:56" ht="21.75" customHeight="1" thickBot="1" x14ac:dyDescent="0.2">
      <c r="A3" s="281" t="s">
        <v>636</v>
      </c>
      <c r="B3" s="280"/>
      <c r="C3" s="280"/>
      <c r="D3" s="280"/>
      <c r="E3" s="280"/>
      <c r="F3" s="109" t="s">
        <v>344</v>
      </c>
      <c r="G3" s="109"/>
      <c r="H3" s="6"/>
      <c r="I3" s="6"/>
      <c r="J3" s="6"/>
      <c r="K3" s="6"/>
      <c r="L3" s="6"/>
      <c r="M3" s="6"/>
      <c r="N3" s="6"/>
      <c r="O3" s="6"/>
      <c r="P3" s="6"/>
      <c r="Q3" s="6"/>
      <c r="R3" s="6"/>
      <c r="S3" s="6"/>
      <c r="T3" s="414"/>
      <c r="U3" s="190"/>
      <c r="V3" s="191"/>
      <c r="X3" s="7"/>
      <c r="Y3" s="7"/>
      <c r="Z3" s="7"/>
    </row>
    <row r="4" spans="1:56" ht="27" customHeight="1" x14ac:dyDescent="0.15">
      <c r="A4" s="970" t="s">
        <v>129</v>
      </c>
      <c r="B4" s="971"/>
      <c r="C4" s="988"/>
      <c r="D4" s="989"/>
      <c r="E4" s="989"/>
      <c r="F4" s="989"/>
      <c r="G4" s="989"/>
      <c r="H4" s="989"/>
      <c r="I4" s="989"/>
      <c r="J4" s="989"/>
      <c r="K4" s="989"/>
      <c r="L4" s="989"/>
      <c r="M4" s="989"/>
      <c r="N4" s="989"/>
      <c r="O4" s="989"/>
      <c r="P4" s="989"/>
      <c r="Q4" s="989"/>
      <c r="R4" s="989"/>
      <c r="S4" s="989"/>
      <c r="T4" s="990"/>
      <c r="U4" s="192"/>
      <c r="V4" s="193"/>
      <c r="X4" s="183"/>
      <c r="Y4" s="183"/>
      <c r="Z4" s="183"/>
    </row>
    <row r="5" spans="1:56" ht="12" customHeight="1" thickBot="1" x14ac:dyDescent="0.2">
      <c r="A5" s="972"/>
      <c r="B5" s="891"/>
      <c r="C5" s="991"/>
      <c r="D5" s="992"/>
      <c r="E5" s="992"/>
      <c r="F5" s="992"/>
      <c r="G5" s="992"/>
      <c r="H5" s="992"/>
      <c r="I5" s="992"/>
      <c r="J5" s="992"/>
      <c r="K5" s="992"/>
      <c r="L5" s="992"/>
      <c r="M5" s="992"/>
      <c r="N5" s="992"/>
      <c r="O5" s="992"/>
      <c r="P5" s="992"/>
      <c r="Q5" s="992"/>
      <c r="R5" s="992"/>
      <c r="S5" s="992"/>
      <c r="T5" s="993"/>
      <c r="U5" s="983" t="s">
        <v>130</v>
      </c>
      <c r="V5" s="984"/>
      <c r="X5" s="184"/>
      <c r="Y5" s="184"/>
      <c r="Z5" s="184"/>
    </row>
    <row r="6" spans="1:56" ht="27" customHeight="1" x14ac:dyDescent="0.15">
      <c r="A6" s="973" t="s">
        <v>131</v>
      </c>
      <c r="B6" s="898"/>
      <c r="C6" s="977"/>
      <c r="D6" s="978"/>
      <c r="E6" s="978"/>
      <c r="F6" s="978"/>
      <c r="G6" s="978"/>
      <c r="H6" s="978"/>
      <c r="I6" s="979"/>
      <c r="J6" s="985" t="s">
        <v>349</v>
      </c>
      <c r="K6" s="986" t="s">
        <v>310</v>
      </c>
      <c r="L6" s="986"/>
      <c r="M6" s="986"/>
      <c r="N6" s="986"/>
      <c r="O6" s="986"/>
      <c r="P6" s="987"/>
      <c r="Q6" s="949" t="str">
        <f>IF(ISBLANK(U6),"ｸﾘｯｸして団体区分を選択 ⇒","団体区分")</f>
        <v>ｸﾘｯｸして団体区分を選択 ⇒</v>
      </c>
      <c r="R6" s="949"/>
      <c r="S6" s="949"/>
      <c r="T6" s="950"/>
      <c r="U6" s="968"/>
      <c r="V6" s="969"/>
      <c r="X6" s="185"/>
      <c r="Y6" s="185"/>
      <c r="Z6" s="185"/>
    </row>
    <row r="7" spans="1:56" ht="27" customHeight="1" x14ac:dyDescent="0.15">
      <c r="A7" s="976" t="s">
        <v>133</v>
      </c>
      <c r="B7" s="897"/>
      <c r="C7" s="977"/>
      <c r="D7" s="978"/>
      <c r="E7" s="978"/>
      <c r="F7" s="978"/>
      <c r="G7" s="978"/>
      <c r="H7" s="978"/>
      <c r="I7" s="979"/>
      <c r="J7" s="957" t="s">
        <v>488</v>
      </c>
      <c r="K7" s="958"/>
      <c r="L7" s="958"/>
      <c r="M7" s="958"/>
      <c r="N7" s="958"/>
      <c r="O7" s="958"/>
      <c r="P7" s="959"/>
      <c r="Q7" s="955"/>
      <c r="R7" s="955"/>
      <c r="S7" s="955"/>
      <c r="T7" s="955"/>
      <c r="U7" s="955"/>
      <c r="V7" s="956"/>
      <c r="X7" s="185"/>
      <c r="Y7" s="185"/>
      <c r="Z7" s="185"/>
    </row>
    <row r="8" spans="1:56" ht="15.75" customHeight="1" thickBot="1" x14ac:dyDescent="0.2">
      <c r="A8" s="974" t="s">
        <v>350</v>
      </c>
      <c r="B8" s="975"/>
      <c r="C8" s="980"/>
      <c r="D8" s="981"/>
      <c r="E8" s="981"/>
      <c r="F8" s="981"/>
      <c r="G8" s="981"/>
      <c r="H8" s="981"/>
      <c r="I8" s="982"/>
      <c r="J8" s="607"/>
      <c r="K8" s="608"/>
      <c r="L8" s="608"/>
      <c r="M8" s="609"/>
      <c r="N8" s="610"/>
      <c r="O8" s="610"/>
      <c r="P8" s="611"/>
      <c r="Q8" s="612" t="s">
        <v>326</v>
      </c>
      <c r="R8" s="611"/>
      <c r="S8" s="611"/>
      <c r="T8" s="611"/>
      <c r="U8" s="611"/>
      <c r="V8" s="613"/>
      <c r="X8" s="175"/>
      <c r="Y8" s="175"/>
      <c r="Z8" s="175"/>
    </row>
    <row r="9" spans="1:56" ht="27" customHeight="1" thickBot="1" x14ac:dyDescent="0.2">
      <c r="A9" s="960" t="s">
        <v>219</v>
      </c>
      <c r="B9" s="961"/>
      <c r="C9" s="962"/>
      <c r="D9" s="963"/>
      <c r="E9" s="963"/>
      <c r="F9" s="963"/>
      <c r="G9" s="963"/>
      <c r="H9" s="963"/>
      <c r="I9" s="964"/>
      <c r="J9" s="965" t="s">
        <v>487</v>
      </c>
      <c r="K9" s="966" t="s">
        <v>134</v>
      </c>
      <c r="L9" s="966"/>
      <c r="M9" s="966"/>
      <c r="N9" s="966"/>
      <c r="O9" s="966"/>
      <c r="P9" s="966"/>
      <c r="Q9" s="966"/>
      <c r="R9" s="966"/>
      <c r="S9" s="966"/>
      <c r="T9" s="966"/>
      <c r="U9" s="966"/>
      <c r="V9" s="967"/>
      <c r="X9" s="186"/>
      <c r="Y9" s="187" t="str">
        <f>ASC(C9)</f>
        <v/>
      </c>
      <c r="Z9" s="188" t="str">
        <f>ASC(C8)</f>
        <v/>
      </c>
    </row>
    <row r="10" spans="1:56" ht="27" customHeight="1" thickBot="1" x14ac:dyDescent="0.2">
      <c r="A10" s="211" t="s">
        <v>316</v>
      </c>
      <c r="B10" s="3"/>
      <c r="C10" s="5"/>
      <c r="D10" s="5"/>
      <c r="E10" s="3"/>
      <c r="F10" s="3"/>
      <c r="G10" s="3"/>
      <c r="H10" s="3"/>
      <c r="I10" s="3"/>
      <c r="J10" s="3"/>
      <c r="K10" s="3"/>
      <c r="L10" s="3"/>
      <c r="M10" s="50"/>
      <c r="N10" s="3"/>
      <c r="O10" s="3"/>
      <c r="P10" s="3"/>
      <c r="Q10" s="3"/>
      <c r="R10" s="3"/>
      <c r="S10" s="13"/>
      <c r="T10" s="13"/>
      <c r="V10" s="210" t="s">
        <v>477</v>
      </c>
      <c r="X10" s="13"/>
      <c r="Y10" s="13"/>
      <c r="Z10" s="13"/>
    </row>
    <row r="11" spans="1:56" ht="14.25" thickBot="1" x14ac:dyDescent="0.2">
      <c r="A11" s="3" t="s">
        <v>135</v>
      </c>
      <c r="B11" s="3"/>
      <c r="C11" s="3" t="s">
        <v>492</v>
      </c>
      <c r="D11" s="3"/>
      <c r="E11" s="3"/>
      <c r="F11" s="3"/>
      <c r="G11" s="3"/>
      <c r="H11" s="3"/>
      <c r="I11" s="3"/>
      <c r="J11" s="3"/>
      <c r="K11" s="3"/>
      <c r="L11" s="3"/>
      <c r="M11" s="3"/>
      <c r="N11" s="3"/>
      <c r="O11" s="3"/>
      <c r="P11" s="3"/>
      <c r="Q11" s="3"/>
      <c r="R11" s="3"/>
      <c r="S11" s="13"/>
      <c r="T11" s="13"/>
      <c r="U11" s="3"/>
      <c r="V11" s="3"/>
      <c r="Y11" s="47"/>
      <c r="Z11" s="47"/>
    </row>
    <row r="12" spans="1:56" ht="24" customHeight="1" thickBot="1" x14ac:dyDescent="0.2">
      <c r="A12" s="614" t="s">
        <v>767</v>
      </c>
      <c r="B12" s="615"/>
      <c r="C12" s="615"/>
      <c r="D12" s="615"/>
      <c r="E12" s="615"/>
      <c r="F12" s="615"/>
      <c r="G12" s="615"/>
      <c r="H12" s="615"/>
      <c r="I12" s="615"/>
      <c r="J12" s="615"/>
      <c r="K12" s="615"/>
      <c r="L12" s="615"/>
      <c r="M12" s="615"/>
      <c r="N12" s="615"/>
      <c r="O12" s="615"/>
      <c r="P12" s="615"/>
      <c r="Q12" s="615"/>
      <c r="R12" s="615"/>
      <c r="S12" s="615"/>
      <c r="T12" s="615"/>
      <c r="U12" s="615"/>
      <c r="V12" s="616"/>
    </row>
    <row r="13" spans="1:56" ht="18" customHeight="1" x14ac:dyDescent="0.15">
      <c r="A13" s="202"/>
      <c r="B13" s="945" t="s">
        <v>665</v>
      </c>
      <c r="C13" s="946"/>
      <c r="D13" s="946"/>
      <c r="E13" s="946"/>
      <c r="F13" s="946"/>
      <c r="G13" s="946"/>
      <c r="H13" s="946"/>
      <c r="I13" s="946"/>
      <c r="J13" s="946"/>
      <c r="K13" s="946"/>
      <c r="L13" s="946"/>
      <c r="M13" s="946"/>
      <c r="N13" s="946"/>
      <c r="O13" s="946"/>
      <c r="P13" s="951"/>
      <c r="Q13" s="888" t="s">
        <v>666</v>
      </c>
      <c r="R13" s="889"/>
      <c r="S13" s="892" t="s">
        <v>637</v>
      </c>
      <c r="T13" s="893"/>
      <c r="U13" s="8"/>
      <c r="V13" s="203"/>
      <c r="X13" s="464"/>
      <c r="Y13" s="465"/>
      <c r="Z13" s="465"/>
      <c r="AA13" s="465"/>
      <c r="AB13" s="945" t="s">
        <v>305</v>
      </c>
      <c r="AC13" s="946"/>
      <c r="AD13" s="946"/>
      <c r="AE13" s="946"/>
      <c r="AF13" s="946"/>
      <c r="AG13" s="946"/>
      <c r="AH13" s="946"/>
      <c r="AI13" s="946"/>
      <c r="AJ13" s="946"/>
      <c r="AK13" s="946"/>
      <c r="AL13" s="946"/>
      <c r="AM13" s="945" t="s">
        <v>306</v>
      </c>
      <c r="AN13" s="946"/>
      <c r="AO13" s="946"/>
      <c r="AP13" s="946"/>
      <c r="AQ13" s="946"/>
      <c r="AR13" s="946"/>
      <c r="AS13" s="946"/>
      <c r="AT13" s="946"/>
      <c r="AU13" s="946"/>
      <c r="AV13" s="946"/>
      <c r="AW13" s="946"/>
      <c r="AX13" s="879" t="s">
        <v>307</v>
      </c>
      <c r="AY13" s="881"/>
      <c r="AZ13" s="947" t="s">
        <v>667</v>
      </c>
      <c r="BA13" s="948"/>
      <c r="BB13" s="995" t="s">
        <v>152</v>
      </c>
      <c r="BC13" s="996"/>
      <c r="BD13" s="180"/>
    </row>
    <row r="14" spans="1:56" ht="18" customHeight="1" x14ac:dyDescent="0.15">
      <c r="A14" s="202"/>
      <c r="B14" s="952" t="s">
        <v>768</v>
      </c>
      <c r="C14" s="953"/>
      <c r="D14" s="953"/>
      <c r="E14" s="954"/>
      <c r="F14" s="896" t="s">
        <v>769</v>
      </c>
      <c r="G14" s="897"/>
      <c r="H14" s="897"/>
      <c r="I14" s="898"/>
      <c r="J14" s="896" t="s">
        <v>770</v>
      </c>
      <c r="K14" s="897"/>
      <c r="L14" s="897"/>
      <c r="M14" s="898"/>
      <c r="N14" s="896"/>
      <c r="O14" s="897"/>
      <c r="P14" s="898"/>
      <c r="Q14" s="890"/>
      <c r="R14" s="891"/>
      <c r="S14" s="894"/>
      <c r="T14" s="895"/>
      <c r="U14" s="8"/>
      <c r="V14" s="203"/>
      <c r="X14" s="271"/>
      <c r="Y14" s="176"/>
      <c r="Z14" s="176"/>
      <c r="AA14" s="36"/>
      <c r="AB14" s="952" t="s">
        <v>5</v>
      </c>
      <c r="AC14" s="953"/>
      <c r="AD14" s="953"/>
      <c r="AE14" s="896" t="s">
        <v>136</v>
      </c>
      <c r="AF14" s="897"/>
      <c r="AG14" s="898"/>
      <c r="AH14" s="897" t="s">
        <v>137</v>
      </c>
      <c r="AI14" s="897"/>
      <c r="AJ14" s="897"/>
      <c r="AK14" s="896" t="s">
        <v>128</v>
      </c>
      <c r="AL14" s="897"/>
      <c r="AM14" s="952" t="s">
        <v>5</v>
      </c>
      <c r="AN14" s="953"/>
      <c r="AO14" s="953"/>
      <c r="AP14" s="896" t="s">
        <v>136</v>
      </c>
      <c r="AQ14" s="897"/>
      <c r="AR14" s="897"/>
      <c r="AS14" s="896" t="s">
        <v>137</v>
      </c>
      <c r="AT14" s="897"/>
      <c r="AU14" s="898"/>
      <c r="AV14" s="896" t="s">
        <v>128</v>
      </c>
      <c r="AW14" s="897"/>
      <c r="AX14" s="201" t="s">
        <v>305</v>
      </c>
      <c r="AY14" s="268" t="s">
        <v>306</v>
      </c>
      <c r="AZ14" s="415" t="s">
        <v>305</v>
      </c>
      <c r="BA14" s="416" t="s">
        <v>306</v>
      </c>
      <c r="BB14" s="268" t="s">
        <v>305</v>
      </c>
      <c r="BC14" s="448" t="s">
        <v>306</v>
      </c>
      <c r="BD14" s="181"/>
    </row>
    <row r="15" spans="1:56" ht="23.25" thickBot="1" x14ac:dyDescent="0.2">
      <c r="A15" s="398"/>
      <c r="B15" s="399" t="s">
        <v>138</v>
      </c>
      <c r="C15" s="400" t="s">
        <v>139</v>
      </c>
      <c r="D15" s="400"/>
      <c r="E15" s="401" t="s">
        <v>146</v>
      </c>
      <c r="F15" s="399" t="s">
        <v>138</v>
      </c>
      <c r="G15" s="400" t="s">
        <v>139</v>
      </c>
      <c r="H15" s="400"/>
      <c r="I15" s="402" t="s">
        <v>140</v>
      </c>
      <c r="J15" s="403" t="s">
        <v>138</v>
      </c>
      <c r="K15" s="400" t="s">
        <v>139</v>
      </c>
      <c r="L15" s="400"/>
      <c r="M15" s="404" t="s">
        <v>141</v>
      </c>
      <c r="N15" s="399"/>
      <c r="O15" s="405"/>
      <c r="P15" s="406"/>
      <c r="Q15" s="407" t="s">
        <v>142</v>
      </c>
      <c r="R15" s="402" t="s">
        <v>671</v>
      </c>
      <c r="S15" s="385" t="s">
        <v>142</v>
      </c>
      <c r="T15" s="386" t="s">
        <v>638</v>
      </c>
      <c r="U15" s="941" t="s">
        <v>143</v>
      </c>
      <c r="V15" s="942"/>
      <c r="X15" s="272" t="s">
        <v>303</v>
      </c>
      <c r="Y15" s="177" t="s">
        <v>304</v>
      </c>
      <c r="Z15" s="177"/>
      <c r="AA15" s="39"/>
      <c r="AB15" s="178" t="s">
        <v>675</v>
      </c>
      <c r="AC15" s="469" t="s">
        <v>676</v>
      </c>
      <c r="AD15" s="469" t="s">
        <v>145</v>
      </c>
      <c r="AE15" s="178" t="s">
        <v>675</v>
      </c>
      <c r="AF15" s="469" t="s">
        <v>676</v>
      </c>
      <c r="AG15" s="470" t="s">
        <v>145</v>
      </c>
      <c r="AH15" s="471" t="s">
        <v>675</v>
      </c>
      <c r="AI15" s="469" t="s">
        <v>676</v>
      </c>
      <c r="AJ15" s="469" t="s">
        <v>145</v>
      </c>
      <c r="AK15" s="178" t="s">
        <v>675</v>
      </c>
      <c r="AL15" s="472" t="s">
        <v>145</v>
      </c>
      <c r="AM15" s="178" t="s">
        <v>675</v>
      </c>
      <c r="AN15" s="469" t="s">
        <v>676</v>
      </c>
      <c r="AO15" s="469" t="s">
        <v>145</v>
      </c>
      <c r="AP15" s="178" t="s">
        <v>675</v>
      </c>
      <c r="AQ15" s="469" t="s">
        <v>676</v>
      </c>
      <c r="AR15" s="473" t="s">
        <v>145</v>
      </c>
      <c r="AS15" s="178" t="s">
        <v>675</v>
      </c>
      <c r="AT15" s="469" t="s">
        <v>676</v>
      </c>
      <c r="AU15" s="470" t="s">
        <v>145</v>
      </c>
      <c r="AV15" s="178" t="s">
        <v>675</v>
      </c>
      <c r="AW15" s="474" t="s">
        <v>145</v>
      </c>
      <c r="AX15" s="178" t="s">
        <v>142</v>
      </c>
      <c r="AY15" s="179" t="s">
        <v>142</v>
      </c>
      <c r="AZ15" s="456" t="s">
        <v>142</v>
      </c>
      <c r="BA15" s="457" t="s">
        <v>142</v>
      </c>
      <c r="BB15" s="456" t="s">
        <v>142</v>
      </c>
      <c r="BC15" s="458" t="s">
        <v>142</v>
      </c>
      <c r="BD15" s="605" t="s">
        <v>308</v>
      </c>
    </row>
    <row r="16" spans="1:56" ht="18" customHeight="1" thickTop="1" thickBot="1" x14ac:dyDescent="0.2">
      <c r="A16" s="392" t="s">
        <v>351</v>
      </c>
      <c r="B16" s="393">
        <f>'国体選考会-男子'!AO76</f>
        <v>0</v>
      </c>
      <c r="C16" s="394">
        <f>'国体選考会-男子'!AP76</f>
        <v>0</v>
      </c>
      <c r="D16" s="394">
        <f>'国体選考会-男子'!AQ76</f>
        <v>0</v>
      </c>
      <c r="E16" s="395">
        <f>(B16-C16-D16)*1200</f>
        <v>0</v>
      </c>
      <c r="F16" s="393">
        <f>'国体選考会-男子'!AR76</f>
        <v>0</v>
      </c>
      <c r="G16" s="394">
        <f>'国体選考会-男子'!AS76</f>
        <v>0</v>
      </c>
      <c r="H16" s="394">
        <f>'国体選考会-男子'!AT76</f>
        <v>0</v>
      </c>
      <c r="I16" s="395">
        <f>(F16-G16-H16)*800</f>
        <v>0</v>
      </c>
      <c r="J16" s="393">
        <f>'国体選考会-男子'!AU76</f>
        <v>0</v>
      </c>
      <c r="K16" s="394">
        <f>'国体選考会-男子'!AV76</f>
        <v>0</v>
      </c>
      <c r="L16" s="394">
        <f>'国体選考会-男子'!AW76</f>
        <v>0</v>
      </c>
      <c r="M16" s="395">
        <f>(J16-K16-L16)*500</f>
        <v>0</v>
      </c>
      <c r="N16" s="393"/>
      <c r="O16" s="394"/>
      <c r="P16" s="396"/>
      <c r="Q16" s="397">
        <f>'国体選考会-男子'!B76</f>
        <v>0</v>
      </c>
      <c r="R16" s="396">
        <f>Q16*400</f>
        <v>0</v>
      </c>
      <c r="S16" s="387">
        <f>'国体選考会-男子'!BA76</f>
        <v>0</v>
      </c>
      <c r="T16" s="388">
        <f>S16*100</f>
        <v>0</v>
      </c>
      <c r="U16" s="943" t="str">
        <f>IF(ISBLANK($U$6),"団体区分を選択",E16+I16+M16+P16+R16+T16)</f>
        <v>団体区分を選択</v>
      </c>
      <c r="V16" s="944"/>
      <c r="X16" s="475">
        <f>T41</f>
        <v>0</v>
      </c>
      <c r="Y16" s="682" t="str">
        <f>ASC($C$9)</f>
        <v/>
      </c>
      <c r="Z16" s="273" t="str">
        <f>IF(RIGHT($C$9,2)="陸協",$C$7,"")</f>
        <v/>
      </c>
      <c r="AA16" s="274" t="s">
        <v>775</v>
      </c>
      <c r="AB16" s="275">
        <f>B16</f>
        <v>0</v>
      </c>
      <c r="AC16" s="276">
        <f>C16</f>
        <v>0</v>
      </c>
      <c r="AD16" s="276">
        <f>D16</f>
        <v>0</v>
      </c>
      <c r="AE16" s="275">
        <f>F16</f>
        <v>0</v>
      </c>
      <c r="AF16" s="276">
        <f>G16</f>
        <v>0</v>
      </c>
      <c r="AG16" s="277">
        <f>H16</f>
        <v>0</v>
      </c>
      <c r="AH16" s="278">
        <f>J16</f>
        <v>0</v>
      </c>
      <c r="AI16" s="276">
        <f>K16</f>
        <v>0</v>
      </c>
      <c r="AJ16" s="276">
        <f>L16</f>
        <v>0</v>
      </c>
      <c r="AK16" s="275">
        <f>N16</f>
        <v>0</v>
      </c>
      <c r="AL16" s="276">
        <f>L16</f>
        <v>0</v>
      </c>
      <c r="AM16" s="275">
        <f>B17</f>
        <v>0</v>
      </c>
      <c r="AN16" s="276">
        <f>C17</f>
        <v>0</v>
      </c>
      <c r="AO16" s="276">
        <f>D17</f>
        <v>0</v>
      </c>
      <c r="AP16" s="275">
        <f>F17</f>
        <v>0</v>
      </c>
      <c r="AQ16" s="276">
        <f>G17</f>
        <v>0</v>
      </c>
      <c r="AR16" s="279">
        <f>H17</f>
        <v>0</v>
      </c>
      <c r="AS16" s="275">
        <f>J17</f>
        <v>0</v>
      </c>
      <c r="AT16" s="276">
        <f>K17</f>
        <v>0</v>
      </c>
      <c r="AU16" s="277">
        <f>L17</f>
        <v>0</v>
      </c>
      <c r="AV16" s="275">
        <f>N17</f>
        <v>0</v>
      </c>
      <c r="AW16" s="279">
        <f>O17</f>
        <v>0</v>
      </c>
      <c r="AX16" s="275">
        <f>Q16</f>
        <v>0</v>
      </c>
      <c r="AY16" s="467">
        <f>Q17</f>
        <v>0</v>
      </c>
      <c r="AZ16" s="466">
        <f>S16</f>
        <v>0</v>
      </c>
      <c r="BA16" s="468">
        <f>S17</f>
        <v>0</v>
      </c>
      <c r="BB16" s="205" t="str">
        <f>IF(U6="大学",IF(NOT(OR(ISBLANK(AB16),ISBLANK(AF16),ISBLANK(AI16),ISBLANK(AK16),ISBLANK(AM16),ISBLANK(AP16),ISBLANK(AS16),ISBLANK(AV16))),S34,""),"")</f>
        <v/>
      </c>
      <c r="BC16" s="417" t="str">
        <f>IF(U6="大学",IF(NOT(OR(ISBLANK(AB16),ISBLANK(AF16),ISBLANK(AI16),ISBLANK(AK16),ISBLANK(AM16),ISBLANK(AP16),ISBLANK(AS16),ISBLANK(AV16))),S35,""),"")</f>
        <v/>
      </c>
      <c r="BD16" s="182" t="e">
        <f>U18+SUM(BB16:BC16)*100</f>
        <v>#VALUE!</v>
      </c>
    </row>
    <row r="17" spans="1:56" ht="18" customHeight="1" x14ac:dyDescent="0.15">
      <c r="A17" s="408" t="s">
        <v>352</v>
      </c>
      <c r="B17" s="409">
        <f>'国体選考会-女子'!AO76</f>
        <v>0</v>
      </c>
      <c r="C17" s="410">
        <f>'国体選考会-女子'!AP76</f>
        <v>0</v>
      </c>
      <c r="D17" s="410">
        <f>'国体選考会-女子'!AQ76</f>
        <v>0</v>
      </c>
      <c r="E17" s="411">
        <f>(B17-C17-D17)*1200</f>
        <v>0</v>
      </c>
      <c r="F17" s="409">
        <f>'国体選考会-女子'!AR76</f>
        <v>0</v>
      </c>
      <c r="G17" s="410">
        <f>'国体選考会-女子'!AS76</f>
        <v>0</v>
      </c>
      <c r="H17" s="410">
        <f>'国体選考会-女子'!AT76</f>
        <v>0</v>
      </c>
      <c r="I17" s="411">
        <f>(F17-G17-H17)*800</f>
        <v>0</v>
      </c>
      <c r="J17" s="409">
        <f>'国体選考会-女子'!AU76</f>
        <v>0</v>
      </c>
      <c r="K17" s="410">
        <f>'国体選考会-女子'!AV76</f>
        <v>0</v>
      </c>
      <c r="L17" s="410">
        <f>'国体選考会-女子'!AW76</f>
        <v>0</v>
      </c>
      <c r="M17" s="411">
        <f>(J17-K17-L17)*500</f>
        <v>0</v>
      </c>
      <c r="N17" s="409"/>
      <c r="O17" s="410"/>
      <c r="P17" s="412"/>
      <c r="Q17" s="413">
        <f>'国体選考会-女子'!B76</f>
        <v>0</v>
      </c>
      <c r="R17" s="412">
        <f>Q17*400</f>
        <v>0</v>
      </c>
      <c r="S17" s="389">
        <f>'国体選考会-女子'!BA76</f>
        <v>0</v>
      </c>
      <c r="T17" s="390">
        <f>S17*100</f>
        <v>0</v>
      </c>
      <c r="U17" s="877" t="str">
        <f>IF(ISBLANK($U$6),"団体区分を選択",E17+I17+M17+P17+R17+T17)</f>
        <v>団体区分を選択</v>
      </c>
      <c r="V17" s="878"/>
    </row>
    <row r="18" spans="1:56" ht="18" customHeight="1" thickBot="1" x14ac:dyDescent="0.2">
      <c r="A18" s="204" t="s">
        <v>144</v>
      </c>
      <c r="B18" s="205">
        <f>SUM(B16:B17)</f>
        <v>0</v>
      </c>
      <c r="C18" s="206">
        <f t="shared" ref="C18:D18" si="0">SUM(C16:C17)</f>
        <v>0</v>
      </c>
      <c r="D18" s="206">
        <f t="shared" si="0"/>
        <v>0</v>
      </c>
      <c r="E18" s="207">
        <f t="shared" ref="E18" si="1">SUM(E16:E17)</f>
        <v>0</v>
      </c>
      <c r="F18" s="205">
        <f t="shared" ref="F18" si="2">SUM(F16:F17)</f>
        <v>0</v>
      </c>
      <c r="G18" s="206">
        <f t="shared" ref="G18:H18" si="3">SUM(G16:G17)</f>
        <v>0</v>
      </c>
      <c r="H18" s="206">
        <f t="shared" si="3"/>
        <v>0</v>
      </c>
      <c r="I18" s="207">
        <f t="shared" ref="I18" si="4">SUM(I16:I17)</f>
        <v>0</v>
      </c>
      <c r="J18" s="205">
        <f t="shared" ref="J18" si="5">SUM(J16:J17)</f>
        <v>0</v>
      </c>
      <c r="K18" s="206">
        <f t="shared" ref="K18:L18" si="6">SUM(K16:K17)</f>
        <v>0</v>
      </c>
      <c r="L18" s="206">
        <f t="shared" si="6"/>
        <v>0</v>
      </c>
      <c r="M18" s="207">
        <f t="shared" ref="M18" si="7">SUM(M16:M17)</f>
        <v>0</v>
      </c>
      <c r="N18" s="205"/>
      <c r="O18" s="206"/>
      <c r="P18" s="208"/>
      <c r="Q18" s="209">
        <f t="shared" ref="Q18" si="8">SUM(Q16:Q17)</f>
        <v>0</v>
      </c>
      <c r="R18" s="208">
        <f t="shared" ref="R18:T18" si="9">SUM(R16:R17)</f>
        <v>0</v>
      </c>
      <c r="S18" s="391">
        <f t="shared" si="9"/>
        <v>0</v>
      </c>
      <c r="T18" s="384">
        <f t="shared" si="9"/>
        <v>0</v>
      </c>
      <c r="U18" s="915" t="str">
        <f>IF(ISBLANK($U$6),"団体区分を選択",SUM(U16:U17))</f>
        <v>団体区分を選択</v>
      </c>
      <c r="V18" s="916">
        <f t="shared" ref="V18" si="10">SUM(V16:V17)</f>
        <v>0</v>
      </c>
      <c r="X18" s="37"/>
    </row>
    <row r="19" spans="1:56" x14ac:dyDescent="0.15">
      <c r="A19" s="3"/>
      <c r="B19" s="3"/>
      <c r="C19" s="3"/>
      <c r="D19" s="3"/>
      <c r="E19" s="3"/>
      <c r="F19" s="3"/>
      <c r="G19" s="3"/>
      <c r="H19" s="3"/>
      <c r="I19" s="3"/>
      <c r="J19" s="3"/>
      <c r="K19" s="3"/>
      <c r="L19" s="3"/>
      <c r="M19" s="3"/>
      <c r="N19" s="3"/>
      <c r="O19" s="3"/>
      <c r="P19" s="3"/>
      <c r="Q19" s="3"/>
      <c r="R19" s="3"/>
      <c r="S19" s="13"/>
      <c r="T19" s="13"/>
      <c r="U19" s="3"/>
      <c r="V19" s="142"/>
    </row>
    <row r="20" spans="1:56" ht="15.75" customHeight="1" thickBot="1" x14ac:dyDescent="0.2">
      <c r="A20" s="3"/>
      <c r="B20" s="3"/>
      <c r="C20" s="3"/>
      <c r="D20" s="3"/>
      <c r="E20" s="3"/>
      <c r="F20" s="3"/>
      <c r="G20" s="3"/>
      <c r="H20" s="3"/>
      <c r="I20" s="3"/>
      <c r="J20" s="3"/>
      <c r="K20" s="3"/>
      <c r="L20" s="3"/>
      <c r="M20" s="3"/>
      <c r="N20" s="3"/>
      <c r="O20" s="3"/>
      <c r="P20" s="3"/>
      <c r="Q20" s="3"/>
      <c r="R20" s="3"/>
      <c r="S20" s="13"/>
      <c r="T20" s="13"/>
      <c r="U20" s="3"/>
      <c r="V20" s="3"/>
    </row>
    <row r="21" spans="1:56" ht="14.25" thickBot="1" x14ac:dyDescent="0.2">
      <c r="A21" s="13" t="s">
        <v>135</v>
      </c>
      <c r="B21" s="13"/>
      <c r="C21" s="13" t="s">
        <v>492</v>
      </c>
      <c r="D21" s="13"/>
      <c r="E21" s="13"/>
      <c r="F21" s="13"/>
      <c r="G21" s="13"/>
      <c r="H21" s="13"/>
      <c r="I21" s="13"/>
      <c r="J21" s="13"/>
      <c r="K21" s="13"/>
      <c r="L21" s="13"/>
      <c r="M21" s="13"/>
      <c r="N21" s="13"/>
      <c r="O21" s="13"/>
      <c r="P21" s="13"/>
      <c r="Q21" s="13"/>
      <c r="R21" s="13"/>
      <c r="S21" s="13"/>
      <c r="T21" s="13"/>
      <c r="U21" s="13"/>
      <c r="V21" s="13"/>
      <c r="Y21" s="47"/>
      <c r="Z21" s="47"/>
    </row>
    <row r="22" spans="1:56" ht="24" customHeight="1" thickBot="1" x14ac:dyDescent="0.2">
      <c r="A22" s="614" t="s">
        <v>771</v>
      </c>
      <c r="B22" s="615"/>
      <c r="C22" s="615"/>
      <c r="D22" s="615"/>
      <c r="E22" s="615"/>
      <c r="F22" s="615"/>
      <c r="G22" s="615"/>
      <c r="H22" s="615"/>
      <c r="I22" s="615"/>
      <c r="J22" s="615"/>
      <c r="K22" s="615"/>
      <c r="L22" s="615"/>
      <c r="M22" s="615"/>
      <c r="N22" s="615"/>
      <c r="O22" s="615"/>
      <c r="P22" s="615"/>
      <c r="Q22" s="615"/>
      <c r="R22" s="615"/>
      <c r="S22" s="615"/>
      <c r="T22" s="615"/>
      <c r="U22" s="615"/>
      <c r="V22" s="616"/>
    </row>
    <row r="23" spans="1:56" ht="18" customHeight="1" x14ac:dyDescent="0.15">
      <c r="A23" s="202"/>
      <c r="B23" s="879" t="s">
        <v>665</v>
      </c>
      <c r="C23" s="880"/>
      <c r="D23" s="880"/>
      <c r="E23" s="880"/>
      <c r="F23" s="880"/>
      <c r="G23" s="880"/>
      <c r="H23" s="880"/>
      <c r="I23" s="880"/>
      <c r="J23" s="880"/>
      <c r="K23" s="880"/>
      <c r="L23" s="880"/>
      <c r="M23" s="880"/>
      <c r="N23" s="880"/>
      <c r="O23" s="880"/>
      <c r="P23" s="881"/>
      <c r="Q23" s="888" t="s">
        <v>666</v>
      </c>
      <c r="R23" s="889"/>
      <c r="S23" s="892" t="s">
        <v>637</v>
      </c>
      <c r="T23" s="893"/>
      <c r="U23" s="8"/>
      <c r="V23" s="203"/>
      <c r="X23" s="93"/>
      <c r="Y23" s="93"/>
      <c r="Z23" s="94"/>
      <c r="AA23" s="94"/>
      <c r="AB23" s="879" t="s">
        <v>305</v>
      </c>
      <c r="AC23" s="880"/>
      <c r="AD23" s="880"/>
      <c r="AE23" s="880"/>
      <c r="AF23" s="880"/>
      <c r="AG23" s="880"/>
      <c r="AH23" s="880"/>
      <c r="AI23" s="880"/>
      <c r="AJ23" s="880"/>
      <c r="AK23" s="880"/>
      <c r="AL23" s="880"/>
      <c r="AM23" s="879" t="s">
        <v>306</v>
      </c>
      <c r="AN23" s="880"/>
      <c r="AO23" s="880"/>
      <c r="AP23" s="880"/>
      <c r="AQ23" s="880"/>
      <c r="AR23" s="880"/>
      <c r="AS23" s="880"/>
      <c r="AT23" s="880"/>
      <c r="AU23" s="880"/>
      <c r="AV23" s="880"/>
      <c r="AW23" s="880"/>
      <c r="AX23" s="947" t="s">
        <v>307</v>
      </c>
      <c r="AY23" s="948"/>
      <c r="AZ23" s="947" t="s">
        <v>667</v>
      </c>
      <c r="BA23" s="948"/>
      <c r="BB23" s="995" t="s">
        <v>152</v>
      </c>
      <c r="BC23" s="996"/>
      <c r="BD23" s="95"/>
    </row>
    <row r="24" spans="1:56" ht="18" customHeight="1" x14ac:dyDescent="0.15">
      <c r="A24" s="202"/>
      <c r="B24" s="896" t="s">
        <v>500</v>
      </c>
      <c r="C24" s="897"/>
      <c r="D24" s="897"/>
      <c r="E24" s="898"/>
      <c r="F24" s="896" t="s">
        <v>15</v>
      </c>
      <c r="G24" s="897"/>
      <c r="H24" s="897"/>
      <c r="I24" s="898"/>
      <c r="J24" s="896" t="s">
        <v>21</v>
      </c>
      <c r="K24" s="897"/>
      <c r="L24" s="897"/>
      <c r="M24" s="898"/>
      <c r="N24" s="896" t="s">
        <v>128</v>
      </c>
      <c r="O24" s="897"/>
      <c r="P24" s="898"/>
      <c r="Q24" s="890"/>
      <c r="R24" s="891"/>
      <c r="S24" s="894"/>
      <c r="T24" s="895"/>
      <c r="U24" s="8"/>
      <c r="V24" s="203"/>
      <c r="X24" s="271"/>
      <c r="Y24" s="447"/>
      <c r="Z24" s="176"/>
      <c r="AA24" s="36"/>
      <c r="AB24" s="896" t="s">
        <v>5</v>
      </c>
      <c r="AC24" s="897"/>
      <c r="AD24" s="897"/>
      <c r="AE24" s="896" t="s">
        <v>136</v>
      </c>
      <c r="AF24" s="897"/>
      <c r="AG24" s="898"/>
      <c r="AH24" s="897" t="s">
        <v>137</v>
      </c>
      <c r="AI24" s="897"/>
      <c r="AJ24" s="897"/>
      <c r="AK24" s="896" t="s">
        <v>128</v>
      </c>
      <c r="AL24" s="897"/>
      <c r="AM24" s="896" t="s">
        <v>5</v>
      </c>
      <c r="AN24" s="897"/>
      <c r="AO24" s="897"/>
      <c r="AP24" s="896" t="s">
        <v>136</v>
      </c>
      <c r="AQ24" s="897"/>
      <c r="AR24" s="897"/>
      <c r="AS24" s="896" t="s">
        <v>137</v>
      </c>
      <c r="AT24" s="897"/>
      <c r="AU24" s="898"/>
      <c r="AV24" s="896" t="s">
        <v>128</v>
      </c>
      <c r="AW24" s="897"/>
      <c r="AX24" s="415" t="s">
        <v>305</v>
      </c>
      <c r="AY24" s="416" t="s">
        <v>306</v>
      </c>
      <c r="AZ24" s="415" t="s">
        <v>305</v>
      </c>
      <c r="BA24" s="416" t="s">
        <v>306</v>
      </c>
      <c r="BB24" s="268" t="s">
        <v>305</v>
      </c>
      <c r="BC24" s="448" t="s">
        <v>306</v>
      </c>
      <c r="BD24" s="97"/>
    </row>
    <row r="25" spans="1:56" ht="23.25" thickBot="1" x14ac:dyDescent="0.2">
      <c r="A25" s="398"/>
      <c r="B25" s="449" t="s">
        <v>138</v>
      </c>
      <c r="C25" s="400" t="s">
        <v>139</v>
      </c>
      <c r="D25" s="400"/>
      <c r="E25" s="404" t="s">
        <v>140</v>
      </c>
      <c r="F25" s="449" t="s">
        <v>138</v>
      </c>
      <c r="G25" s="400" t="s">
        <v>139</v>
      </c>
      <c r="H25" s="400"/>
      <c r="I25" s="402" t="s">
        <v>668</v>
      </c>
      <c r="J25" s="450" t="s">
        <v>138</v>
      </c>
      <c r="K25" s="400" t="s">
        <v>139</v>
      </c>
      <c r="L25" s="400"/>
      <c r="M25" s="404" t="s">
        <v>669</v>
      </c>
      <c r="N25" s="449" t="s">
        <v>138</v>
      </c>
      <c r="O25" s="451"/>
      <c r="P25" s="406" t="s">
        <v>670</v>
      </c>
      <c r="Q25" s="452" t="s">
        <v>142</v>
      </c>
      <c r="R25" s="402" t="s">
        <v>671</v>
      </c>
      <c r="S25" s="385" t="s">
        <v>142</v>
      </c>
      <c r="T25" s="386" t="s">
        <v>638</v>
      </c>
      <c r="U25" s="890" t="s">
        <v>143</v>
      </c>
      <c r="V25" s="997"/>
      <c r="X25" s="272" t="s">
        <v>303</v>
      </c>
      <c r="Y25" s="453" t="s">
        <v>304</v>
      </c>
      <c r="Z25" s="177"/>
      <c r="AA25" s="39"/>
      <c r="AB25" s="178" t="s">
        <v>675</v>
      </c>
      <c r="AC25" s="469" t="s">
        <v>676</v>
      </c>
      <c r="AD25" s="9"/>
      <c r="AE25" s="178" t="s">
        <v>675</v>
      </c>
      <c r="AF25" s="469" t="s">
        <v>676</v>
      </c>
      <c r="AG25" s="11"/>
      <c r="AH25" s="178" t="s">
        <v>675</v>
      </c>
      <c r="AI25" s="469" t="s">
        <v>676</v>
      </c>
      <c r="AJ25" s="9"/>
      <c r="AK25" s="178" t="s">
        <v>675</v>
      </c>
      <c r="AL25" s="454"/>
      <c r="AM25" s="178" t="s">
        <v>675</v>
      </c>
      <c r="AN25" s="469" t="s">
        <v>676</v>
      </c>
      <c r="AO25" s="9"/>
      <c r="AP25" s="178" t="s">
        <v>675</v>
      </c>
      <c r="AQ25" s="469" t="s">
        <v>676</v>
      </c>
      <c r="AR25" s="10"/>
      <c r="AS25" s="178" t="s">
        <v>675</v>
      </c>
      <c r="AT25" s="469" t="s">
        <v>676</v>
      </c>
      <c r="AU25" s="11"/>
      <c r="AV25" s="178" t="s">
        <v>675</v>
      </c>
      <c r="AW25" s="455"/>
      <c r="AX25" s="456" t="s">
        <v>142</v>
      </c>
      <c r="AY25" s="457" t="s">
        <v>142</v>
      </c>
      <c r="AZ25" s="456" t="s">
        <v>142</v>
      </c>
      <c r="BA25" s="457" t="s">
        <v>142</v>
      </c>
      <c r="BB25" s="456" t="s">
        <v>142</v>
      </c>
      <c r="BC25" s="458" t="s">
        <v>142</v>
      </c>
      <c r="BD25" s="606" t="s">
        <v>308</v>
      </c>
    </row>
    <row r="26" spans="1:56" ht="18" customHeight="1" thickTop="1" thickBot="1" x14ac:dyDescent="0.2">
      <c r="A26" s="392" t="s">
        <v>351</v>
      </c>
      <c r="B26" s="393">
        <f>'第3回記録会-男子'!AM106</f>
        <v>0</v>
      </c>
      <c r="C26" s="394">
        <f>'第3回記録会-男子'!AN106</f>
        <v>0</v>
      </c>
      <c r="D26" s="394"/>
      <c r="E26" s="395">
        <f>(B26-C26-D26)*800</f>
        <v>0</v>
      </c>
      <c r="F26" s="393">
        <f>'第3回記録会-男子'!AP106</f>
        <v>0</v>
      </c>
      <c r="G26" s="394">
        <f>'第3回記録会-男子'!AQ106</f>
        <v>0</v>
      </c>
      <c r="H26" s="394"/>
      <c r="I26" s="395">
        <f>(F26-G26-H26)*800</f>
        <v>0</v>
      </c>
      <c r="J26" s="393">
        <f>'第3回記録会-男子'!AS106</f>
        <v>0</v>
      </c>
      <c r="K26" s="394">
        <f>'第3回記録会-男子'!AT106</f>
        <v>0</v>
      </c>
      <c r="L26" s="394"/>
      <c r="M26" s="395">
        <f>(J26-K26-L26)*500</f>
        <v>0</v>
      </c>
      <c r="N26" s="393">
        <f>'第3回記録会-ﾘﾚｰ'!D24</f>
        <v>0</v>
      </c>
      <c r="O26" s="394"/>
      <c r="P26" s="396">
        <f>(N26-O26)*2000</f>
        <v>0</v>
      </c>
      <c r="Q26" s="397">
        <f>'第3回記録会-男子'!B106</f>
        <v>0</v>
      </c>
      <c r="R26" s="396">
        <f>Q26*400</f>
        <v>0</v>
      </c>
      <c r="S26" s="387">
        <f>'第3回記録会-男子'!AZ106</f>
        <v>0</v>
      </c>
      <c r="T26" s="388">
        <f>S26*100</f>
        <v>0</v>
      </c>
      <c r="U26" s="943" t="str">
        <f>IF(ISBLANK($U$6),"団体区分を選択",E26+I26+M26+P26+R26+T26)</f>
        <v>団体区分を選択</v>
      </c>
      <c r="V26" s="944"/>
      <c r="X26" s="475">
        <f>T41</f>
        <v>0</v>
      </c>
      <c r="Y26" s="459" t="str">
        <f>ASC($C$9)</f>
        <v/>
      </c>
      <c r="Z26" s="273" t="str">
        <f>IF(RIGHT($C$9,2)="陸協",$C$7,"")</f>
        <v/>
      </c>
      <c r="AA26" s="274" t="s">
        <v>672</v>
      </c>
      <c r="AB26" s="275">
        <f>B26</f>
        <v>0</v>
      </c>
      <c r="AC26" s="276">
        <f>C26</f>
        <v>0</v>
      </c>
      <c r="AD26" s="276"/>
      <c r="AE26" s="275">
        <f>F26</f>
        <v>0</v>
      </c>
      <c r="AF26" s="276">
        <f>G26</f>
        <v>0</v>
      </c>
      <c r="AG26" s="277"/>
      <c r="AH26" s="278">
        <f>J26</f>
        <v>0</v>
      </c>
      <c r="AI26" s="276">
        <f>K26</f>
        <v>0</v>
      </c>
      <c r="AJ26" s="276">
        <f>L26</f>
        <v>0</v>
      </c>
      <c r="AK26" s="275">
        <f>N26</f>
        <v>0</v>
      </c>
      <c r="AL26" s="276"/>
      <c r="AM26" s="275">
        <f>B27</f>
        <v>0</v>
      </c>
      <c r="AN26" s="276">
        <f>C27</f>
        <v>0</v>
      </c>
      <c r="AO26" s="276"/>
      <c r="AP26" s="275">
        <f>F27</f>
        <v>0</v>
      </c>
      <c r="AQ26" s="276">
        <f>G27</f>
        <v>0</v>
      </c>
      <c r="AR26" s="279"/>
      <c r="AS26" s="275">
        <f>J27</f>
        <v>0</v>
      </c>
      <c r="AT26" s="276">
        <f>K27</f>
        <v>0</v>
      </c>
      <c r="AU26" s="277"/>
      <c r="AV26" s="275">
        <f>N27</f>
        <v>0</v>
      </c>
      <c r="AW26" s="279"/>
      <c r="AX26" s="275">
        <f>Q26</f>
        <v>0</v>
      </c>
      <c r="AY26" s="460">
        <f>Q27</f>
        <v>0</v>
      </c>
      <c r="AZ26" s="205">
        <f>S26</f>
        <v>0</v>
      </c>
      <c r="BA26" s="461">
        <f>S27</f>
        <v>0</v>
      </c>
      <c r="BB26" s="205" t="str">
        <f>IF(U6="大学",IF(AND(ISBLANK(AB16),ISBLANK(AF16),ISBLANK(AI16),ISBLANK(AK16),ISBLANK(AM16),ISBLANK(AP16),ISBLANK(AS16),ISBLANK(AV16)),S34,""),"")</f>
        <v/>
      </c>
      <c r="BC26" s="417" t="str">
        <f>IF(U6="大学",IF(AND(ISBLANK(AB16),ISBLANK(AF16),ISBLANK(AI16),ISBLANK(AK16),ISBLANK(AM16),ISBLANK(AP16),ISBLANK(AS16),ISBLANK(AV16)),S35,""),"")</f>
        <v/>
      </c>
      <c r="BD26" s="462" t="e">
        <f>U28+SUM(BB26:BC26)*100</f>
        <v>#VALUE!</v>
      </c>
    </row>
    <row r="27" spans="1:56" ht="18" customHeight="1" x14ac:dyDescent="0.15">
      <c r="A27" s="408" t="s">
        <v>352</v>
      </c>
      <c r="B27" s="409">
        <f>'第3回記録会-女子'!AM106</f>
        <v>0</v>
      </c>
      <c r="C27" s="410">
        <f>'第3回記録会-女子'!AN106</f>
        <v>0</v>
      </c>
      <c r="D27" s="410"/>
      <c r="E27" s="411">
        <f>(B27-C27-D27)*800</f>
        <v>0</v>
      </c>
      <c r="F27" s="409">
        <f>'第3回記録会-女子'!AP106</f>
        <v>0</v>
      </c>
      <c r="G27" s="410">
        <f>'第3回記録会-女子'!AQ106</f>
        <v>0</v>
      </c>
      <c r="H27" s="410"/>
      <c r="I27" s="411">
        <f>(F27-G27-H27)*800</f>
        <v>0</v>
      </c>
      <c r="J27" s="409">
        <f>'第3回記録会-女子'!AS106</f>
        <v>0</v>
      </c>
      <c r="K27" s="410">
        <f>'第3回記録会-女子'!AT106</f>
        <v>0</v>
      </c>
      <c r="L27" s="410"/>
      <c r="M27" s="411">
        <f>(J27-K27-L27)*500</f>
        <v>0</v>
      </c>
      <c r="N27" s="409">
        <f>'第3回記録会-ﾘﾚｰ'!D44</f>
        <v>0</v>
      </c>
      <c r="O27" s="410"/>
      <c r="P27" s="412">
        <f>(N27-O27)*2000</f>
        <v>0</v>
      </c>
      <c r="Q27" s="413">
        <f>'第3回記録会-女子'!B106</f>
        <v>0</v>
      </c>
      <c r="R27" s="412">
        <f>Q27*400</f>
        <v>0</v>
      </c>
      <c r="S27" s="389">
        <f>'第3回記録会-女子'!AZ106</f>
        <v>0</v>
      </c>
      <c r="T27" s="390">
        <f>S27*100</f>
        <v>0</v>
      </c>
      <c r="U27" s="877" t="str">
        <f>IF(ISBLANK($U$6),"団体区分を選択",E27+I27+M27+P27+R27+T27)</f>
        <v>団体区分を選択</v>
      </c>
      <c r="V27" s="878"/>
    </row>
    <row r="28" spans="1:56" ht="18" customHeight="1" thickBot="1" x14ac:dyDescent="0.2">
      <c r="A28" s="204" t="s">
        <v>144</v>
      </c>
      <c r="B28" s="205">
        <f>SUM(B26:B27)</f>
        <v>0</v>
      </c>
      <c r="C28" s="206">
        <f t="shared" ref="C28:V28" si="11">SUM(C26:C27)</f>
        <v>0</v>
      </c>
      <c r="D28" s="206">
        <f t="shared" si="11"/>
        <v>0</v>
      </c>
      <c r="E28" s="207">
        <f t="shared" si="11"/>
        <v>0</v>
      </c>
      <c r="F28" s="205">
        <f t="shared" si="11"/>
        <v>0</v>
      </c>
      <c r="G28" s="206">
        <f t="shared" si="11"/>
        <v>0</v>
      </c>
      <c r="H28" s="206">
        <f t="shared" si="11"/>
        <v>0</v>
      </c>
      <c r="I28" s="207">
        <f t="shared" si="11"/>
        <v>0</v>
      </c>
      <c r="J28" s="205">
        <f t="shared" si="11"/>
        <v>0</v>
      </c>
      <c r="K28" s="206">
        <f t="shared" si="11"/>
        <v>0</v>
      </c>
      <c r="L28" s="206">
        <f t="shared" si="11"/>
        <v>0</v>
      </c>
      <c r="M28" s="207">
        <f t="shared" si="11"/>
        <v>0</v>
      </c>
      <c r="N28" s="205">
        <f t="shared" si="11"/>
        <v>0</v>
      </c>
      <c r="O28" s="206">
        <f t="shared" si="11"/>
        <v>0</v>
      </c>
      <c r="P28" s="208">
        <f t="shared" si="11"/>
        <v>0</v>
      </c>
      <c r="Q28" s="209">
        <f t="shared" si="11"/>
        <v>0</v>
      </c>
      <c r="R28" s="208">
        <f t="shared" si="11"/>
        <v>0</v>
      </c>
      <c r="S28" s="391">
        <f t="shared" si="11"/>
        <v>0</v>
      </c>
      <c r="T28" s="384">
        <f t="shared" si="11"/>
        <v>0</v>
      </c>
      <c r="U28" s="915" t="str">
        <f>IF(ISBLANK($U$6),"団体区分を選択",SUM(U26:U27))</f>
        <v>団体区分を選択</v>
      </c>
      <c r="V28" s="916">
        <f t="shared" si="11"/>
        <v>0</v>
      </c>
    </row>
    <row r="29" spans="1:56" ht="13.5" customHeight="1" x14ac:dyDescent="0.15">
      <c r="A29" s="13"/>
      <c r="B29" s="13"/>
      <c r="C29" s="13"/>
      <c r="D29" s="13"/>
      <c r="E29" s="13"/>
      <c r="F29" s="13"/>
      <c r="G29" s="13"/>
      <c r="H29" s="13"/>
      <c r="I29" s="13"/>
      <c r="J29" s="13"/>
      <c r="K29" s="13"/>
      <c r="L29" s="13"/>
      <c r="M29" s="13"/>
      <c r="N29" s="13"/>
      <c r="O29" s="13"/>
      <c r="P29" s="13"/>
      <c r="Q29" s="13"/>
      <c r="R29" s="13"/>
      <c r="S29" s="13"/>
      <c r="T29" s="13"/>
      <c r="U29" s="13"/>
      <c r="V29" s="697" t="s">
        <v>780</v>
      </c>
      <c r="W29" s="463"/>
    </row>
    <row r="30" spans="1:56" ht="15.75" customHeight="1" x14ac:dyDescent="0.15">
      <c r="A30" s="13"/>
      <c r="B30" s="13"/>
      <c r="C30" s="13"/>
      <c r="D30" s="13"/>
      <c r="E30" s="13"/>
      <c r="F30" s="13"/>
      <c r="G30" s="13"/>
      <c r="H30" s="13"/>
      <c r="I30" s="13"/>
      <c r="J30" s="13"/>
      <c r="K30" s="13"/>
      <c r="L30" s="13"/>
      <c r="M30" s="13"/>
      <c r="N30" s="13"/>
      <c r="O30" s="13"/>
      <c r="P30" s="13"/>
      <c r="Q30" s="13"/>
      <c r="R30" s="13"/>
      <c r="S30" s="13"/>
      <c r="T30" s="13"/>
      <c r="U30" s="13"/>
      <c r="V30" s="142"/>
      <c r="W30" s="463"/>
    </row>
    <row r="31" spans="1:56" ht="14.25" thickBot="1" x14ac:dyDescent="0.2">
      <c r="A31" s="13"/>
      <c r="B31" s="13"/>
      <c r="C31" s="13"/>
      <c r="D31" s="13"/>
      <c r="E31" s="13"/>
      <c r="F31" s="13"/>
      <c r="G31" s="13"/>
      <c r="H31" s="13"/>
      <c r="I31" s="13"/>
      <c r="J31" s="13"/>
      <c r="K31" s="13"/>
      <c r="L31" s="13"/>
      <c r="M31" s="13"/>
      <c r="N31" s="13"/>
      <c r="O31" s="13"/>
      <c r="P31" s="13"/>
      <c r="Q31" s="13"/>
      <c r="R31" s="13"/>
      <c r="S31" s="13"/>
      <c r="T31" s="13"/>
      <c r="U31" s="13"/>
      <c r="V31" s="142"/>
      <c r="W31" s="463"/>
    </row>
    <row r="32" spans="1:56" ht="24" customHeight="1" thickTop="1" thickBot="1" x14ac:dyDescent="0.2">
      <c r="A32" s="13"/>
      <c r="B32" s="13"/>
      <c r="C32" s="899" t="s">
        <v>753</v>
      </c>
      <c r="D32" s="900"/>
      <c r="E32" s="900"/>
      <c r="F32" s="900"/>
      <c r="G32" s="900"/>
      <c r="H32" s="900"/>
      <c r="I32" s="900"/>
      <c r="J32" s="900"/>
      <c r="K32" s="900"/>
      <c r="L32" s="900"/>
      <c r="M32" s="900"/>
      <c r="N32" s="900"/>
      <c r="O32" s="901"/>
      <c r="Q32" s="908" t="s">
        <v>673</v>
      </c>
      <c r="R32" s="909"/>
      <c r="S32" s="909"/>
      <c r="T32" s="909"/>
      <c r="U32" s="909"/>
      <c r="V32" s="910"/>
      <c r="W32" s="463"/>
    </row>
    <row r="33" spans="1:24" ht="24" customHeight="1" x14ac:dyDescent="0.15">
      <c r="A33" s="13"/>
      <c r="B33" s="13"/>
      <c r="C33" s="902"/>
      <c r="D33" s="903"/>
      <c r="E33" s="903"/>
      <c r="F33" s="903"/>
      <c r="G33" s="903"/>
      <c r="H33" s="903"/>
      <c r="I33" s="903"/>
      <c r="J33" s="903"/>
      <c r="K33" s="903"/>
      <c r="L33" s="903"/>
      <c r="M33" s="903"/>
      <c r="N33" s="903"/>
      <c r="O33" s="904"/>
      <c r="Q33" s="911"/>
      <c r="R33" s="912"/>
      <c r="S33" s="912" t="s">
        <v>142</v>
      </c>
      <c r="T33" s="912"/>
      <c r="U33" s="913" t="s">
        <v>674</v>
      </c>
      <c r="V33" s="914"/>
      <c r="W33" s="463"/>
    </row>
    <row r="34" spans="1:24" ht="18" customHeight="1" x14ac:dyDescent="0.15">
      <c r="A34" s="13"/>
      <c r="B34" s="13"/>
      <c r="C34" s="902"/>
      <c r="D34" s="903"/>
      <c r="E34" s="903"/>
      <c r="F34" s="903"/>
      <c r="G34" s="903"/>
      <c r="H34" s="903"/>
      <c r="I34" s="903"/>
      <c r="J34" s="903"/>
      <c r="K34" s="903"/>
      <c r="L34" s="903"/>
      <c r="M34" s="903"/>
      <c r="N34" s="903"/>
      <c r="O34" s="904"/>
      <c r="Q34" s="932" t="s">
        <v>351</v>
      </c>
      <c r="R34" s="933"/>
      <c r="S34" s="934"/>
      <c r="T34" s="934"/>
      <c r="U34" s="935" t="str">
        <f>IF(ISBLANK($U$6),"団体区分を選択",IF($U$6&lt;&gt;"大学",0,S34*100))</f>
        <v>団体区分を選択</v>
      </c>
      <c r="V34" s="936"/>
      <c r="W34" s="463"/>
    </row>
    <row r="35" spans="1:24" ht="18" customHeight="1" x14ac:dyDescent="0.15">
      <c r="A35" s="13"/>
      <c r="B35" s="13"/>
      <c r="C35" s="902"/>
      <c r="D35" s="903"/>
      <c r="E35" s="903"/>
      <c r="F35" s="903"/>
      <c r="G35" s="903"/>
      <c r="H35" s="903"/>
      <c r="I35" s="903"/>
      <c r="J35" s="903"/>
      <c r="K35" s="903"/>
      <c r="L35" s="903"/>
      <c r="M35" s="903"/>
      <c r="N35" s="903"/>
      <c r="O35" s="904"/>
      <c r="Q35" s="932" t="s">
        <v>352</v>
      </c>
      <c r="R35" s="933"/>
      <c r="S35" s="934"/>
      <c r="T35" s="934"/>
      <c r="U35" s="935" t="str">
        <f>IF(ISBLANK($U$6),"団体区分を選択",IF($U$6&lt;&gt;"大学",0,S35*100))</f>
        <v>団体区分を選択</v>
      </c>
      <c r="V35" s="936"/>
      <c r="W35" s="463"/>
    </row>
    <row r="36" spans="1:24" ht="18" customHeight="1" thickBot="1" x14ac:dyDescent="0.2">
      <c r="A36" s="13"/>
      <c r="B36" s="13"/>
      <c r="C36" s="905"/>
      <c r="D36" s="906"/>
      <c r="E36" s="906"/>
      <c r="F36" s="906"/>
      <c r="G36" s="906"/>
      <c r="H36" s="906"/>
      <c r="I36" s="906"/>
      <c r="J36" s="906"/>
      <c r="K36" s="906"/>
      <c r="L36" s="906"/>
      <c r="M36" s="906"/>
      <c r="N36" s="906"/>
      <c r="O36" s="907"/>
      <c r="Q36" s="937" t="s">
        <v>144</v>
      </c>
      <c r="R36" s="938"/>
      <c r="S36" s="938">
        <f>SUM(S34:T35)</f>
        <v>0</v>
      </c>
      <c r="T36" s="938"/>
      <c r="U36" s="939" t="str">
        <f>IF(ISBLANK($U$6),"団体区分を選択",IF($U$6&lt;&gt;"大学",0,SUM(U34:U35)))</f>
        <v>団体区分を選択</v>
      </c>
      <c r="V36" s="940">
        <f t="shared" ref="V36" si="12">SUM(V34:V35)</f>
        <v>0</v>
      </c>
      <c r="W36" s="463"/>
    </row>
    <row r="37" spans="1:24" ht="15" thickTop="1" thickBot="1" x14ac:dyDescent="0.2">
      <c r="A37" s="13"/>
      <c r="B37" s="13"/>
      <c r="C37" s="13"/>
      <c r="D37" s="13"/>
      <c r="E37" s="13"/>
      <c r="F37" s="13"/>
      <c r="G37" s="13"/>
      <c r="H37" s="13"/>
      <c r="I37" s="13"/>
      <c r="J37" s="13"/>
      <c r="K37" s="13"/>
      <c r="L37" s="13"/>
      <c r="M37" s="13"/>
      <c r="N37" s="13"/>
      <c r="O37" s="13"/>
      <c r="P37" s="13"/>
      <c r="Q37" s="13"/>
      <c r="R37" s="13"/>
      <c r="S37" s="13"/>
      <c r="T37" s="13"/>
      <c r="U37" s="13"/>
      <c r="V37" s="142"/>
      <c r="W37" s="463"/>
    </row>
    <row r="38" spans="1:24" ht="32.1" customHeight="1" thickBot="1" x14ac:dyDescent="0.2">
      <c r="B38" s="994" t="s">
        <v>781</v>
      </c>
      <c r="C38" s="994"/>
      <c r="D38" s="994"/>
      <c r="E38" s="994"/>
      <c r="F38" s="994"/>
      <c r="G38" s="994"/>
      <c r="H38" s="994"/>
      <c r="I38" s="994"/>
      <c r="J38" s="994"/>
      <c r="K38" s="994"/>
      <c r="L38" s="994"/>
      <c r="M38" s="3"/>
      <c r="N38" s="885" t="s">
        <v>147</v>
      </c>
      <c r="O38" s="886"/>
      <c r="P38" s="886"/>
      <c r="Q38" s="887"/>
      <c r="R38" s="882" t="str">
        <f>IF(ISBLANK(U6),"団体区分を選択",SUM(U18,U28,U36))</f>
        <v>団体区分を選択</v>
      </c>
      <c r="S38" s="883"/>
      <c r="T38" s="883"/>
      <c r="U38" s="883"/>
      <c r="V38" s="884"/>
      <c r="X38" s="37"/>
    </row>
    <row r="39" spans="1:24" ht="18" customHeight="1" x14ac:dyDescent="0.15">
      <c r="R39" s="115"/>
      <c r="S39" s="115"/>
      <c r="T39" s="115"/>
      <c r="U39" s="3"/>
      <c r="V39" s="3"/>
    </row>
    <row r="40" spans="1:24" ht="18" customHeight="1" thickBot="1" x14ac:dyDescent="0.2">
      <c r="R40" s="115"/>
      <c r="S40" s="115"/>
      <c r="T40" s="115"/>
      <c r="U40" s="13"/>
      <c r="V40" s="13"/>
    </row>
    <row r="41" spans="1:24" ht="18" customHeight="1" x14ac:dyDescent="0.15">
      <c r="A41" s="113" t="s">
        <v>225</v>
      </c>
      <c r="B41" s="3"/>
      <c r="C41" s="3"/>
      <c r="D41" s="3"/>
      <c r="E41" s="12" t="s">
        <v>148</v>
      </c>
      <c r="F41" s="166"/>
      <c r="G41" s="166"/>
      <c r="H41" s="212" t="s">
        <v>353</v>
      </c>
      <c r="I41" s="166"/>
      <c r="J41" s="212" t="s">
        <v>354</v>
      </c>
      <c r="K41" s="115"/>
      <c r="L41" s="115"/>
      <c r="M41" s="115"/>
      <c r="N41" s="115"/>
      <c r="O41" s="115"/>
      <c r="P41" s="115"/>
      <c r="Q41" s="115"/>
      <c r="R41" s="917" t="s">
        <v>656</v>
      </c>
      <c r="S41" s="918"/>
      <c r="T41" s="923"/>
      <c r="U41" s="924"/>
      <c r="V41" s="925"/>
    </row>
    <row r="42" spans="1:24" ht="18" customHeight="1" x14ac:dyDescent="0.15">
      <c r="A42" s="113"/>
      <c r="C42" s="115"/>
      <c r="D42" s="4" t="s">
        <v>228</v>
      </c>
      <c r="E42" s="198"/>
      <c r="F42" s="198"/>
      <c r="G42" s="198"/>
      <c r="H42" s="198"/>
      <c r="I42" s="198"/>
      <c r="J42" s="198"/>
      <c r="K42" s="198"/>
      <c r="L42" s="198"/>
      <c r="M42" s="198"/>
      <c r="N42" s="198"/>
      <c r="O42" s="198"/>
      <c r="P42" s="198"/>
      <c r="Q42" s="115" t="s">
        <v>229</v>
      </c>
      <c r="R42" s="919"/>
      <c r="S42" s="920"/>
      <c r="T42" s="926"/>
      <c r="U42" s="927"/>
      <c r="V42" s="928"/>
    </row>
    <row r="43" spans="1:24" ht="18" customHeight="1" thickBot="1" x14ac:dyDescent="0.2">
      <c r="A43" s="3"/>
      <c r="B43" s="3"/>
      <c r="C43" s="3"/>
      <c r="D43" s="3" t="s">
        <v>149</v>
      </c>
      <c r="E43" s="3"/>
      <c r="F43" s="3"/>
      <c r="G43" s="3"/>
      <c r="H43" s="3"/>
      <c r="I43" s="3"/>
      <c r="J43" s="3"/>
      <c r="K43" s="3"/>
      <c r="L43" s="3"/>
      <c r="M43" s="3"/>
      <c r="N43" s="3"/>
      <c r="O43" s="3"/>
      <c r="Q43" s="3"/>
      <c r="R43" s="921"/>
      <c r="S43" s="922"/>
      <c r="T43" s="929"/>
      <c r="U43" s="930"/>
      <c r="V43" s="931"/>
    </row>
    <row r="44" spans="1:24" x14ac:dyDescent="0.15">
      <c r="A44" s="3"/>
      <c r="B44" s="3"/>
      <c r="C44" s="3"/>
      <c r="D44" s="3" t="s">
        <v>754</v>
      </c>
      <c r="E44" s="3"/>
      <c r="F44" s="3"/>
      <c r="G44" s="3"/>
      <c r="H44" s="3"/>
      <c r="I44" s="3"/>
      <c r="J44" s="3"/>
      <c r="K44" s="3"/>
      <c r="L44" s="3" t="s">
        <v>755</v>
      </c>
      <c r="M44" s="3"/>
      <c r="N44" s="3"/>
      <c r="O44" s="3"/>
      <c r="Q44" s="3"/>
    </row>
    <row r="45" spans="1:24" x14ac:dyDescent="0.15">
      <c r="A45" s="3"/>
      <c r="B45" s="3"/>
      <c r="C45" s="3"/>
      <c r="D45" s="3"/>
      <c r="E45" s="3"/>
      <c r="F45" s="3" t="s">
        <v>300</v>
      </c>
      <c r="G45" s="3"/>
      <c r="H45" s="3"/>
      <c r="I45" s="3"/>
      <c r="J45" s="3"/>
      <c r="K45" s="3"/>
      <c r="N45" s="3"/>
      <c r="O45" s="3"/>
      <c r="Q45" s="3"/>
    </row>
  </sheetData>
  <sheetProtection algorithmName="SHA-512" hashValue="wUZ29+mzpBGv+6Y4NOXCF9m2CfOsnG0bNQdybvg4mDdEwEn+5N/UZduamjnHZHzZM+y4GDixolvZYJ/vqhNtsA==" saltValue="iYaNBoG8aoSD8XF2pJVyUQ==" spinCount="100000" sheet="1" objects="1" scenarios="1"/>
  <mergeCells count="84">
    <mergeCell ref="B38:L38"/>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V24:AW24"/>
    <mergeCell ref="AB23:AL23"/>
    <mergeCell ref="AM23:AW23"/>
    <mergeCell ref="AB24:AD24"/>
    <mergeCell ref="AP24:AR24"/>
    <mergeCell ref="AV14:AW14"/>
    <mergeCell ref="AM14:AO14"/>
    <mergeCell ref="AP14:AR14"/>
    <mergeCell ref="AS14:AU14"/>
    <mergeCell ref="A4:B5"/>
    <mergeCell ref="A6:B6"/>
    <mergeCell ref="A8:B8"/>
    <mergeCell ref="A7:B7"/>
    <mergeCell ref="C6:I6"/>
    <mergeCell ref="C7:I7"/>
    <mergeCell ref="C8:I8"/>
    <mergeCell ref="U5:V5"/>
    <mergeCell ref="J6:P6"/>
    <mergeCell ref="C4:T5"/>
    <mergeCell ref="AX23:AY23"/>
    <mergeCell ref="Q13:R14"/>
    <mergeCell ref="S13:T14"/>
    <mergeCell ref="Q6:T6"/>
    <mergeCell ref="B13:P13"/>
    <mergeCell ref="B14:E14"/>
    <mergeCell ref="F14:I14"/>
    <mergeCell ref="J14:M14"/>
    <mergeCell ref="N14:P14"/>
    <mergeCell ref="Q7:V7"/>
    <mergeCell ref="J7:P7"/>
    <mergeCell ref="A9:B9"/>
    <mergeCell ref="C9:I9"/>
    <mergeCell ref="J9:V9"/>
    <mergeCell ref="U6:V6"/>
    <mergeCell ref="U17:V17"/>
    <mergeCell ref="U15:V15"/>
    <mergeCell ref="U16:V16"/>
    <mergeCell ref="U18:V18"/>
    <mergeCell ref="AB13:AL13"/>
    <mergeCell ref="AH14:AJ14"/>
    <mergeCell ref="AK14:AL14"/>
    <mergeCell ref="R41:S43"/>
    <mergeCell ref="T41:V43"/>
    <mergeCell ref="Q34:R34"/>
    <mergeCell ref="S34:T34"/>
    <mergeCell ref="U34:V34"/>
    <mergeCell ref="Q35:R35"/>
    <mergeCell ref="S35:T35"/>
    <mergeCell ref="U35:V35"/>
    <mergeCell ref="Q36:R36"/>
    <mergeCell ref="S36:T36"/>
    <mergeCell ref="U36:V36"/>
    <mergeCell ref="U27:V27"/>
    <mergeCell ref="B23:P23"/>
    <mergeCell ref="R38:V38"/>
    <mergeCell ref="N38:Q38"/>
    <mergeCell ref="Q23:R24"/>
    <mergeCell ref="S23:T24"/>
    <mergeCell ref="B24:E24"/>
    <mergeCell ref="F24:I24"/>
    <mergeCell ref="J24:M24"/>
    <mergeCell ref="N24:P24"/>
    <mergeCell ref="C32:O36"/>
    <mergeCell ref="Q32:V32"/>
    <mergeCell ref="Q33:R33"/>
    <mergeCell ref="S33:T33"/>
    <mergeCell ref="U33:V33"/>
    <mergeCell ref="U28:V28"/>
  </mergeCells>
  <phoneticPr fontId="3"/>
  <conditionalFormatting sqref="U16:V16">
    <cfRule type="expression" dxfId="9" priority="30">
      <formula>ISBLANK($U$6)</formula>
    </cfRule>
  </conditionalFormatting>
  <conditionalFormatting sqref="U17:V17">
    <cfRule type="expression" dxfId="8" priority="29">
      <formula>ISBLANK($U$6)</formula>
    </cfRule>
  </conditionalFormatting>
  <conditionalFormatting sqref="U18:V18">
    <cfRule type="expression" dxfId="7" priority="28">
      <formula>ISBLANK($U$6)</formula>
    </cfRule>
  </conditionalFormatting>
  <conditionalFormatting sqref="R38:V38">
    <cfRule type="expression" dxfId="6" priority="14">
      <formula>ISBLANK($U$6)</formula>
    </cfRule>
  </conditionalFormatting>
  <conditionalFormatting sqref="Q6">
    <cfRule type="expression" dxfId="5" priority="6">
      <formula>ISBLANK($U$6)</formula>
    </cfRule>
  </conditionalFormatting>
  <conditionalFormatting sqref="U26:V26">
    <cfRule type="expression" dxfId="4" priority="5">
      <formula>ISBLANK($U$6)</formula>
    </cfRule>
  </conditionalFormatting>
  <conditionalFormatting sqref="U27:V27">
    <cfRule type="expression" dxfId="3" priority="4">
      <formula>ISBLANK($U$6)</formula>
    </cfRule>
  </conditionalFormatting>
  <conditionalFormatting sqref="U28:V28">
    <cfRule type="expression" dxfId="2" priority="3">
      <formula>ISBLANK($U$6)</formula>
    </cfRule>
  </conditionalFormatting>
  <conditionalFormatting sqref="U36:V36">
    <cfRule type="expression" dxfId="1" priority="2">
      <formula>ISBLANK($U$6)</formula>
    </cfRule>
  </conditionalFormatting>
  <conditionalFormatting sqref="U34:V35">
    <cfRule type="expression" dxfId="0" priority="1">
      <formula>ISBLANK($U$6)</formula>
    </cfRule>
  </conditionalFormatting>
  <dataValidations count="2">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D76"/>
  <sheetViews>
    <sheetView showZeros="0" zoomScale="85" zoomScaleNormal="85" workbookViewId="0">
      <selection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customWidth="1"/>
    <col min="39" max="39" width="5.25" customWidth="1"/>
    <col min="40" max="40" width="3.375" customWidth="1"/>
    <col min="41" max="52" width="3.625" customWidth="1"/>
    <col min="53" max="53" width="3.625" style="292" customWidth="1"/>
    <col min="54" max="54" width="3.625" customWidth="1"/>
    <col min="55" max="55" width="9" hidden="1" customWidth="1"/>
    <col min="56" max="56" width="2.625" hidden="1" customWidth="1"/>
  </cols>
  <sheetData>
    <row r="1" spans="1:56" ht="24" customHeight="1" thickBot="1" x14ac:dyDescent="0.25">
      <c r="A1" s="31"/>
      <c r="B1" s="33" t="str">
        <f>総括申込!$A$3&amp;"-"&amp;総括申込!$A$12&amp;" - 男子 個人申込一覧表"</f>
        <v>2021年度-第76回国民体育大会神奈川県代表選手選考会 - 男子 個人申込一覧表</v>
      </c>
      <c r="C1" s="32"/>
      <c r="D1" s="31"/>
      <c r="E1" s="14"/>
      <c r="F1" s="14"/>
      <c r="G1" s="14"/>
      <c r="H1" s="14"/>
      <c r="I1" s="13"/>
      <c r="J1" s="13"/>
      <c r="K1" s="13"/>
      <c r="L1" s="13"/>
      <c r="M1" s="13"/>
      <c r="N1" s="13"/>
      <c r="O1" s="13"/>
      <c r="P1" s="15"/>
      <c r="Q1" s="15"/>
      <c r="R1" s="15"/>
      <c r="S1" s="15"/>
      <c r="T1" s="17"/>
      <c r="U1" s="16"/>
      <c r="V1" s="16"/>
      <c r="W1" s="16"/>
      <c r="X1" s="16"/>
      <c r="Y1" s="16"/>
      <c r="Z1" s="13"/>
      <c r="AA1" s="49" t="s">
        <v>190</v>
      </c>
      <c r="AB1" s="1001">
        <f>総括申込!$C$9</f>
        <v>0</v>
      </c>
      <c r="AC1" s="1002"/>
      <c r="AD1" s="1003"/>
      <c r="AE1" s="48" t="s">
        <v>313</v>
      </c>
      <c r="AF1" s="436">
        <f>総括申込!T41</f>
        <v>0</v>
      </c>
      <c r="AG1" s="126"/>
      <c r="AH1" s="126"/>
      <c r="AI1" s="118"/>
      <c r="AJ1" s="18"/>
      <c r="AL1" s="18"/>
      <c r="AM1" s="13"/>
      <c r="AN1" s="13"/>
    </row>
    <row r="2" spans="1:56" ht="18" customHeight="1" thickBot="1" x14ac:dyDescent="0.2">
      <c r="A2" s="586" t="s">
        <v>177</v>
      </c>
      <c r="B2" s="51" t="s">
        <v>606</v>
      </c>
      <c r="C2" s="477" t="s">
        <v>607</v>
      </c>
      <c r="D2" s="1004" t="s">
        <v>346</v>
      </c>
      <c r="E2" s="1005"/>
      <c r="F2" s="1010" t="s">
        <v>657</v>
      </c>
      <c r="G2" s="1011"/>
      <c r="H2" s="1006" t="s">
        <v>568</v>
      </c>
      <c r="I2" s="1007"/>
      <c r="J2" s="588" t="s">
        <v>150</v>
      </c>
      <c r="K2" s="590" t="s">
        <v>151</v>
      </c>
      <c r="L2" s="592" t="s">
        <v>152</v>
      </c>
      <c r="M2" s="593" t="s">
        <v>153</v>
      </c>
      <c r="N2" s="594" t="s">
        <v>152</v>
      </c>
      <c r="O2" s="593" t="s">
        <v>154</v>
      </c>
      <c r="P2" s="1008" t="s">
        <v>489</v>
      </c>
      <c r="Q2" s="998"/>
      <c r="R2" s="999"/>
      <c r="S2" s="52"/>
      <c r="T2" s="1000" t="s">
        <v>155</v>
      </c>
      <c r="U2" s="1000"/>
      <c r="V2" s="1000"/>
      <c r="W2" s="1000"/>
      <c r="X2" s="117"/>
      <c r="Y2" s="116"/>
      <c r="Z2" s="1000" t="s">
        <v>156</v>
      </c>
      <c r="AA2" s="1000"/>
      <c r="AB2" s="1000"/>
      <c r="AC2" s="1000"/>
      <c r="AD2" s="117"/>
      <c r="AE2" s="116"/>
      <c r="AF2" s="1000" t="s">
        <v>157</v>
      </c>
      <c r="AG2" s="1000"/>
      <c r="AH2" s="1000"/>
      <c r="AI2" s="1000"/>
      <c r="AJ2" s="117"/>
      <c r="AL2" s="92"/>
      <c r="AM2" s="13"/>
      <c r="AN2" s="13"/>
    </row>
    <row r="3" spans="1:56" ht="18" customHeight="1" thickBot="1" x14ac:dyDescent="0.2">
      <c r="A3" s="587" t="s">
        <v>178</v>
      </c>
      <c r="B3" s="476" t="s">
        <v>159</v>
      </c>
      <c r="C3" s="478" t="s">
        <v>609</v>
      </c>
      <c r="D3" s="53" t="s">
        <v>347</v>
      </c>
      <c r="E3" s="437" t="s">
        <v>160</v>
      </c>
      <c r="F3" s="54" t="s">
        <v>658</v>
      </c>
      <c r="G3" s="54" t="s">
        <v>659</v>
      </c>
      <c r="H3" s="439" t="s">
        <v>559</v>
      </c>
      <c r="I3" s="437" t="s">
        <v>560</v>
      </c>
      <c r="J3" s="589" t="s">
        <v>271</v>
      </c>
      <c r="K3" s="591" t="s">
        <v>161</v>
      </c>
      <c r="L3" s="589" t="s">
        <v>162</v>
      </c>
      <c r="M3" s="596" t="s">
        <v>163</v>
      </c>
      <c r="N3" s="595" t="s">
        <v>164</v>
      </c>
      <c r="O3" s="596" t="s">
        <v>165</v>
      </c>
      <c r="P3" s="1009"/>
      <c r="Q3" s="597"/>
      <c r="R3" s="598"/>
      <c r="S3" s="603"/>
      <c r="T3" s="599" t="s">
        <v>166</v>
      </c>
      <c r="U3" s="600" t="s">
        <v>193</v>
      </c>
      <c r="V3" s="601" t="s">
        <v>167</v>
      </c>
      <c r="W3" s="601" t="s">
        <v>265</v>
      </c>
      <c r="X3" s="602" t="s">
        <v>266</v>
      </c>
      <c r="Y3" s="603"/>
      <c r="Z3" s="601" t="s">
        <v>166</v>
      </c>
      <c r="AA3" s="604" t="s">
        <v>193</v>
      </c>
      <c r="AB3" s="601" t="s">
        <v>167</v>
      </c>
      <c r="AC3" s="601" t="s">
        <v>265</v>
      </c>
      <c r="AD3" s="602" t="s">
        <v>266</v>
      </c>
      <c r="AE3" s="603"/>
      <c r="AF3" s="601" t="s">
        <v>166</v>
      </c>
      <c r="AG3" s="604" t="s">
        <v>193</v>
      </c>
      <c r="AH3" s="601" t="s">
        <v>167</v>
      </c>
      <c r="AI3" s="601" t="s">
        <v>265</v>
      </c>
      <c r="AJ3" s="602" t="s">
        <v>266</v>
      </c>
      <c r="BC3" s="93"/>
      <c r="BD3" s="95"/>
    </row>
    <row r="4" spans="1:56" ht="18" customHeight="1" thickBot="1" x14ac:dyDescent="0.2">
      <c r="A4" s="58" t="s">
        <v>168</v>
      </c>
      <c r="B4" s="34" t="s">
        <v>174</v>
      </c>
      <c r="C4" s="34">
        <v>1234</v>
      </c>
      <c r="D4" s="22" t="s">
        <v>1</v>
      </c>
      <c r="E4" s="438" t="s">
        <v>564</v>
      </c>
      <c r="F4" s="23" t="s">
        <v>660</v>
      </c>
      <c r="G4" s="23" t="s">
        <v>661</v>
      </c>
      <c r="H4" s="440" t="s">
        <v>499</v>
      </c>
      <c r="I4" s="441" t="s">
        <v>565</v>
      </c>
      <c r="J4" s="29" t="s">
        <v>497</v>
      </c>
      <c r="K4" s="28" t="s">
        <v>275</v>
      </c>
      <c r="L4" s="29" t="s">
        <v>169</v>
      </c>
      <c r="M4" s="30"/>
      <c r="N4" s="30" t="s">
        <v>1</v>
      </c>
      <c r="O4" s="30" t="s">
        <v>15</v>
      </c>
      <c r="P4" s="24" t="s">
        <v>191</v>
      </c>
      <c r="Q4" s="698"/>
      <c r="R4" s="699"/>
      <c r="S4" s="703"/>
      <c r="T4" s="25" t="s">
        <v>4</v>
      </c>
      <c r="U4" s="88" t="s">
        <v>279</v>
      </c>
      <c r="V4" s="26" t="s">
        <v>170</v>
      </c>
      <c r="W4" s="123" t="s">
        <v>270</v>
      </c>
      <c r="X4" s="120" t="s">
        <v>267</v>
      </c>
      <c r="Y4" s="703"/>
      <c r="Z4" s="26" t="s">
        <v>9</v>
      </c>
      <c r="AA4" s="88" t="s">
        <v>280</v>
      </c>
      <c r="AB4" s="26" t="s">
        <v>171</v>
      </c>
      <c r="AC4" s="123" t="s">
        <v>269</v>
      </c>
      <c r="AD4" s="120" t="s">
        <v>267</v>
      </c>
      <c r="AE4" s="703"/>
      <c r="AF4" s="26" t="s">
        <v>172</v>
      </c>
      <c r="AG4" s="88" t="s">
        <v>281</v>
      </c>
      <c r="AH4" s="26" t="s">
        <v>173</v>
      </c>
      <c r="AI4" s="123" t="s">
        <v>268</v>
      </c>
      <c r="AJ4" s="120" t="s">
        <v>267</v>
      </c>
      <c r="BA4" s="48" t="s">
        <v>612</v>
      </c>
      <c r="BC4" s="98"/>
      <c r="BD4" s="97"/>
    </row>
    <row r="5" spans="1:56" ht="18" customHeight="1" x14ac:dyDescent="0.15">
      <c r="A5" s="59">
        <v>1</v>
      </c>
      <c r="B5" s="293"/>
      <c r="C5" s="80"/>
      <c r="D5" s="64"/>
      <c r="E5" s="294"/>
      <c r="F5" s="65"/>
      <c r="G5" s="65"/>
      <c r="H5" s="285"/>
      <c r="I5" s="66"/>
      <c r="J5" s="67"/>
      <c r="K5" s="68"/>
      <c r="L5" s="67"/>
      <c r="M5" s="69"/>
      <c r="N5" s="69" t="s">
        <v>1</v>
      </c>
      <c r="O5" s="69"/>
      <c r="P5" s="24" t="s">
        <v>191</v>
      </c>
      <c r="Q5" s="698"/>
      <c r="R5" s="699"/>
      <c r="S5" s="704"/>
      <c r="T5" s="76"/>
      <c r="U5" s="86"/>
      <c r="V5" s="78"/>
      <c r="W5" s="124"/>
      <c r="X5" s="121"/>
      <c r="Y5" s="704"/>
      <c r="Z5" s="76"/>
      <c r="AA5" s="86"/>
      <c r="AB5" s="78"/>
      <c r="AC5" s="124"/>
      <c r="AD5" s="121"/>
      <c r="AE5" s="704"/>
      <c r="AF5" s="76"/>
      <c r="AG5" s="86"/>
      <c r="AH5" s="78"/>
      <c r="AI5" s="124"/>
      <c r="AJ5" s="121"/>
      <c r="BA5" s="715" t="str">
        <f>IF(AND(D5&lt;&gt;"",E5&lt;&gt;"",TRIM(D5)=TRIM(D4),TRIM(E5)=TRIM(E4)),1,"")</f>
        <v/>
      </c>
      <c r="BC5" s="98" t="str">
        <f>IF(OR(D5&lt;&gt;"",E5&lt;&gt;""),TRIM(D5)&amp;TRIM(E5),"")</f>
        <v/>
      </c>
      <c r="BD5" s="97" t="str">
        <f>IF(BC5&lt;&gt;"",1,"")</f>
        <v/>
      </c>
    </row>
    <row r="6" spans="1:56" ht="18" customHeight="1" x14ac:dyDescent="0.15">
      <c r="A6" s="60">
        <v>2</v>
      </c>
      <c r="B6" s="297"/>
      <c r="C6" s="82"/>
      <c r="D6" s="70"/>
      <c r="E6" s="298"/>
      <c r="F6" s="71"/>
      <c r="G6" s="71"/>
      <c r="H6" s="286"/>
      <c r="I6" s="72"/>
      <c r="J6" s="73"/>
      <c r="K6" s="74"/>
      <c r="L6" s="73"/>
      <c r="M6" s="75"/>
      <c r="N6" s="75" t="s">
        <v>1</v>
      </c>
      <c r="O6" s="75"/>
      <c r="P6" s="27" t="s">
        <v>191</v>
      </c>
      <c r="Q6" s="700"/>
      <c r="R6" s="19"/>
      <c r="S6" s="705"/>
      <c r="T6" s="77"/>
      <c r="U6" s="87"/>
      <c r="V6" s="79"/>
      <c r="W6" s="125"/>
      <c r="X6" s="122"/>
      <c r="Y6" s="705"/>
      <c r="Z6" s="77"/>
      <c r="AA6" s="87"/>
      <c r="AB6" s="79"/>
      <c r="AC6" s="125"/>
      <c r="AD6" s="122"/>
      <c r="AE6" s="705"/>
      <c r="AF6" s="77"/>
      <c r="AG6" s="87"/>
      <c r="AH6" s="79"/>
      <c r="AI6" s="125"/>
      <c r="AJ6" s="122"/>
      <c r="BA6" s="715" t="str">
        <f t="shared" ref="BA6:BA69" si="0">IF(AND(D6&lt;&gt;"",E6&lt;&gt;"",TRIM(D6)=TRIM(D5),TRIM(E6)=TRIM(E5)),1,"")</f>
        <v/>
      </c>
      <c r="BC6" s="98" t="str">
        <f t="shared" ref="BC6:BC69" si="1">IF(OR(D6&lt;&gt;"",E6&lt;&gt;""),TRIM(D6)&amp;TRIM(E6),"")</f>
        <v/>
      </c>
      <c r="BD6" s="97" t="str">
        <f t="shared" ref="BD6:BD69" si="2">IF(BC6&lt;&gt;"",1,"")</f>
        <v/>
      </c>
    </row>
    <row r="7" spans="1:56" ht="18" customHeight="1" x14ac:dyDescent="0.15">
      <c r="A7" s="60">
        <v>3</v>
      </c>
      <c r="B7" s="297"/>
      <c r="C7" s="82"/>
      <c r="D7" s="70"/>
      <c r="E7" s="298"/>
      <c r="F7" s="71"/>
      <c r="G7" s="71"/>
      <c r="H7" s="286"/>
      <c r="I7" s="72"/>
      <c r="J7" s="73"/>
      <c r="K7" s="74"/>
      <c r="L7" s="73"/>
      <c r="M7" s="75"/>
      <c r="N7" s="75" t="s">
        <v>1</v>
      </c>
      <c r="O7" s="75"/>
      <c r="P7" s="27" t="s">
        <v>191</v>
      </c>
      <c r="Q7" s="700"/>
      <c r="R7" s="19"/>
      <c r="S7" s="705"/>
      <c r="T7" s="77"/>
      <c r="U7" s="87"/>
      <c r="V7" s="79"/>
      <c r="W7" s="125"/>
      <c r="X7" s="122"/>
      <c r="Y7" s="705"/>
      <c r="Z7" s="77"/>
      <c r="AA7" s="87"/>
      <c r="AB7" s="79"/>
      <c r="AC7" s="125"/>
      <c r="AD7" s="122"/>
      <c r="AE7" s="705"/>
      <c r="AF7" s="77"/>
      <c r="AG7" s="87"/>
      <c r="AH7" s="79"/>
      <c r="AI7" s="125"/>
      <c r="AJ7" s="122"/>
      <c r="BA7" s="715" t="str">
        <f t="shared" si="0"/>
        <v/>
      </c>
      <c r="BC7" s="98" t="str">
        <f t="shared" si="1"/>
        <v/>
      </c>
      <c r="BD7" s="97" t="str">
        <f t="shared" si="2"/>
        <v/>
      </c>
    </row>
    <row r="8" spans="1:56" ht="18" customHeight="1" x14ac:dyDescent="0.15">
      <c r="A8" s="60">
        <v>4</v>
      </c>
      <c r="B8" s="297"/>
      <c r="C8" s="82"/>
      <c r="D8" s="70"/>
      <c r="E8" s="298"/>
      <c r="F8" s="71"/>
      <c r="G8" s="71"/>
      <c r="H8" s="286"/>
      <c r="I8" s="72"/>
      <c r="J8" s="73"/>
      <c r="K8" s="74"/>
      <c r="L8" s="73"/>
      <c r="M8" s="75"/>
      <c r="N8" s="75" t="s">
        <v>1</v>
      </c>
      <c r="O8" s="75"/>
      <c r="P8" s="27" t="s">
        <v>191</v>
      </c>
      <c r="Q8" s="700"/>
      <c r="R8" s="19"/>
      <c r="S8" s="705"/>
      <c r="T8" s="77"/>
      <c r="U8" s="87"/>
      <c r="V8" s="79"/>
      <c r="W8" s="125"/>
      <c r="X8" s="122"/>
      <c r="Y8" s="705"/>
      <c r="Z8" s="77"/>
      <c r="AA8" s="87"/>
      <c r="AB8" s="79"/>
      <c r="AC8" s="125"/>
      <c r="AD8" s="122"/>
      <c r="AE8" s="705"/>
      <c r="AF8" s="77"/>
      <c r="AG8" s="87"/>
      <c r="AH8" s="79"/>
      <c r="AI8" s="125"/>
      <c r="AJ8" s="122"/>
      <c r="BA8" s="715" t="str">
        <f t="shared" si="0"/>
        <v/>
      </c>
      <c r="BC8" s="98" t="str">
        <f t="shared" si="1"/>
        <v/>
      </c>
      <c r="BD8" s="97" t="str">
        <f t="shared" si="2"/>
        <v/>
      </c>
    </row>
    <row r="9" spans="1:56" ht="18" customHeight="1" x14ac:dyDescent="0.15">
      <c r="A9" s="61">
        <v>5</v>
      </c>
      <c r="B9" s="303"/>
      <c r="C9" s="162"/>
      <c r="D9" s="144"/>
      <c r="E9" s="304"/>
      <c r="F9" s="145"/>
      <c r="G9" s="145"/>
      <c r="H9" s="287"/>
      <c r="I9" s="146"/>
      <c r="J9" s="147"/>
      <c r="K9" s="148"/>
      <c r="L9" s="147"/>
      <c r="M9" s="149"/>
      <c r="N9" s="149" t="s">
        <v>1</v>
      </c>
      <c r="O9" s="149"/>
      <c r="P9" s="20" t="s">
        <v>191</v>
      </c>
      <c r="Q9" s="701"/>
      <c r="R9" s="20"/>
      <c r="S9" s="706"/>
      <c r="T9" s="156"/>
      <c r="U9" s="157"/>
      <c r="V9" s="160"/>
      <c r="W9" s="170"/>
      <c r="X9" s="171"/>
      <c r="Y9" s="706"/>
      <c r="Z9" s="156"/>
      <c r="AA9" s="157"/>
      <c r="AB9" s="160"/>
      <c r="AC9" s="170"/>
      <c r="AD9" s="171"/>
      <c r="AE9" s="706"/>
      <c r="AF9" s="156"/>
      <c r="AG9" s="157"/>
      <c r="AH9" s="160"/>
      <c r="AI9" s="170"/>
      <c r="AJ9" s="171"/>
      <c r="BA9" s="715" t="str">
        <f t="shared" si="0"/>
        <v/>
      </c>
      <c r="BC9" s="98" t="str">
        <f t="shared" si="1"/>
        <v/>
      </c>
      <c r="BD9" s="97" t="str">
        <f t="shared" si="2"/>
        <v/>
      </c>
    </row>
    <row r="10" spans="1:56" ht="18" customHeight="1" x14ac:dyDescent="0.15">
      <c r="A10" s="62">
        <v>6</v>
      </c>
      <c r="B10" s="297"/>
      <c r="C10" s="82"/>
      <c r="D10" s="70"/>
      <c r="E10" s="298"/>
      <c r="F10" s="71"/>
      <c r="G10" s="71"/>
      <c r="H10" s="286"/>
      <c r="I10" s="72"/>
      <c r="J10" s="73"/>
      <c r="K10" s="74"/>
      <c r="L10" s="73"/>
      <c r="M10" s="75"/>
      <c r="N10" s="75" t="s">
        <v>1</v>
      </c>
      <c r="O10" s="75"/>
      <c r="P10" s="19" t="s">
        <v>191</v>
      </c>
      <c r="Q10" s="700"/>
      <c r="R10" s="19"/>
      <c r="S10" s="705"/>
      <c r="T10" s="77"/>
      <c r="U10" s="87"/>
      <c r="V10" s="79"/>
      <c r="W10" s="125"/>
      <c r="X10" s="122"/>
      <c r="Y10" s="705"/>
      <c r="Z10" s="77"/>
      <c r="AA10" s="87"/>
      <c r="AB10" s="79"/>
      <c r="AC10" s="125"/>
      <c r="AD10" s="122"/>
      <c r="AE10" s="705"/>
      <c r="AF10" s="77"/>
      <c r="AG10" s="87"/>
      <c r="AH10" s="79"/>
      <c r="AI10" s="125"/>
      <c r="AJ10" s="122"/>
      <c r="BA10" s="715" t="str">
        <f t="shared" si="0"/>
        <v/>
      </c>
      <c r="BC10" s="98" t="str">
        <f t="shared" si="1"/>
        <v/>
      </c>
      <c r="BD10" s="97" t="str">
        <f t="shared" si="2"/>
        <v/>
      </c>
    </row>
    <row r="11" spans="1:56" ht="18" customHeight="1" x14ac:dyDescent="0.15">
      <c r="A11" s="62">
        <v>7</v>
      </c>
      <c r="B11" s="297"/>
      <c r="C11" s="82"/>
      <c r="D11" s="70"/>
      <c r="E11" s="298"/>
      <c r="F11" s="71"/>
      <c r="G11" s="71"/>
      <c r="H11" s="286"/>
      <c r="I11" s="72"/>
      <c r="J11" s="73"/>
      <c r="K11" s="74"/>
      <c r="L11" s="73"/>
      <c r="M11" s="75"/>
      <c r="N11" s="75" t="s">
        <v>1</v>
      </c>
      <c r="O11" s="75"/>
      <c r="P11" s="19" t="s">
        <v>191</v>
      </c>
      <c r="Q11" s="700"/>
      <c r="R11" s="19"/>
      <c r="S11" s="705"/>
      <c r="T11" s="77"/>
      <c r="U11" s="87"/>
      <c r="V11" s="79"/>
      <c r="W11" s="125"/>
      <c r="X11" s="122"/>
      <c r="Y11" s="705"/>
      <c r="Z11" s="77"/>
      <c r="AA11" s="87"/>
      <c r="AB11" s="79"/>
      <c r="AC11" s="125"/>
      <c r="AD11" s="122"/>
      <c r="AE11" s="705"/>
      <c r="AF11" s="77"/>
      <c r="AG11" s="87"/>
      <c r="AH11" s="79"/>
      <c r="AI11" s="125"/>
      <c r="AJ11" s="122"/>
      <c r="BA11" s="715" t="str">
        <f t="shared" si="0"/>
        <v/>
      </c>
      <c r="BC11" s="98" t="str">
        <f t="shared" si="1"/>
        <v/>
      </c>
      <c r="BD11" s="97" t="str">
        <f t="shared" si="2"/>
        <v/>
      </c>
    </row>
    <row r="12" spans="1:56" ht="18" customHeight="1" x14ac:dyDescent="0.15">
      <c r="A12" s="62">
        <v>8</v>
      </c>
      <c r="B12" s="297"/>
      <c r="C12" s="82"/>
      <c r="D12" s="70"/>
      <c r="E12" s="298"/>
      <c r="F12" s="71"/>
      <c r="G12" s="71"/>
      <c r="H12" s="286"/>
      <c r="I12" s="72"/>
      <c r="J12" s="73"/>
      <c r="K12" s="74"/>
      <c r="L12" s="73"/>
      <c r="M12" s="75"/>
      <c r="N12" s="75" t="s">
        <v>1</v>
      </c>
      <c r="O12" s="75"/>
      <c r="P12" s="19" t="s">
        <v>191</v>
      </c>
      <c r="Q12" s="700"/>
      <c r="R12" s="19"/>
      <c r="S12" s="705"/>
      <c r="T12" s="77"/>
      <c r="U12" s="87"/>
      <c r="V12" s="79"/>
      <c r="W12" s="125"/>
      <c r="X12" s="122"/>
      <c r="Y12" s="705"/>
      <c r="Z12" s="77"/>
      <c r="AA12" s="87"/>
      <c r="AB12" s="79"/>
      <c r="AC12" s="125"/>
      <c r="AD12" s="122"/>
      <c r="AE12" s="705"/>
      <c r="AF12" s="77"/>
      <c r="AG12" s="87"/>
      <c r="AH12" s="79"/>
      <c r="AI12" s="125"/>
      <c r="AJ12" s="122"/>
      <c r="BA12" s="715" t="str">
        <f t="shared" si="0"/>
        <v/>
      </c>
      <c r="BC12" s="98" t="str">
        <f t="shared" si="1"/>
        <v/>
      </c>
      <c r="BD12" s="97" t="str">
        <f t="shared" si="2"/>
        <v/>
      </c>
    </row>
    <row r="13" spans="1:56" ht="18" customHeight="1" x14ac:dyDescent="0.15">
      <c r="A13" s="62">
        <v>9</v>
      </c>
      <c r="B13" s="297"/>
      <c r="C13" s="82"/>
      <c r="D13" s="70"/>
      <c r="E13" s="298"/>
      <c r="F13" s="71"/>
      <c r="G13" s="71"/>
      <c r="H13" s="286"/>
      <c r="I13" s="72"/>
      <c r="J13" s="73"/>
      <c r="K13" s="74"/>
      <c r="L13" s="73"/>
      <c r="M13" s="75"/>
      <c r="N13" s="75" t="s">
        <v>1</v>
      </c>
      <c r="O13" s="75"/>
      <c r="P13" s="19" t="s">
        <v>191</v>
      </c>
      <c r="Q13" s="700"/>
      <c r="R13" s="19"/>
      <c r="S13" s="705"/>
      <c r="T13" s="77"/>
      <c r="U13" s="87"/>
      <c r="V13" s="79"/>
      <c r="W13" s="125"/>
      <c r="X13" s="122"/>
      <c r="Y13" s="705"/>
      <c r="Z13" s="77"/>
      <c r="AA13" s="87"/>
      <c r="AB13" s="79"/>
      <c r="AC13" s="125"/>
      <c r="AD13" s="122"/>
      <c r="AE13" s="705"/>
      <c r="AF13" s="77"/>
      <c r="AG13" s="87"/>
      <c r="AH13" s="79"/>
      <c r="AI13" s="125"/>
      <c r="AJ13" s="122"/>
      <c r="BA13" s="715" t="str">
        <f t="shared" si="0"/>
        <v/>
      </c>
      <c r="BC13" s="98" t="str">
        <f t="shared" si="1"/>
        <v/>
      </c>
      <c r="BD13" s="97" t="str">
        <f t="shared" si="2"/>
        <v/>
      </c>
    </row>
    <row r="14" spans="1:56" ht="18" customHeight="1" thickBot="1" x14ac:dyDescent="0.2">
      <c r="A14" s="63">
        <v>10</v>
      </c>
      <c r="B14" s="311"/>
      <c r="C14" s="164"/>
      <c r="D14" s="150"/>
      <c r="E14" s="312"/>
      <c r="F14" s="151"/>
      <c r="G14" s="151"/>
      <c r="H14" s="288"/>
      <c r="I14" s="152"/>
      <c r="J14" s="153"/>
      <c r="K14" s="154"/>
      <c r="L14" s="153"/>
      <c r="M14" s="155"/>
      <c r="N14" s="155" t="s">
        <v>1</v>
      </c>
      <c r="O14" s="155"/>
      <c r="P14" s="21" t="s">
        <v>191</v>
      </c>
      <c r="Q14" s="702"/>
      <c r="R14" s="21"/>
      <c r="S14" s="707"/>
      <c r="T14" s="158"/>
      <c r="U14" s="159"/>
      <c r="V14" s="161"/>
      <c r="W14" s="173"/>
      <c r="X14" s="174"/>
      <c r="Y14" s="707"/>
      <c r="Z14" s="158"/>
      <c r="AA14" s="159"/>
      <c r="AB14" s="161"/>
      <c r="AC14" s="173"/>
      <c r="AD14" s="174"/>
      <c r="AE14" s="707"/>
      <c r="AF14" s="158"/>
      <c r="AG14" s="159"/>
      <c r="AH14" s="161"/>
      <c r="AI14" s="173"/>
      <c r="AJ14" s="174"/>
      <c r="BA14" s="715" t="str">
        <f t="shared" si="0"/>
        <v/>
      </c>
      <c r="BC14" s="98" t="str">
        <f t="shared" si="1"/>
        <v/>
      </c>
      <c r="BD14" s="97" t="str">
        <f t="shared" si="2"/>
        <v/>
      </c>
    </row>
    <row r="15" spans="1:56" ht="18" customHeight="1" x14ac:dyDescent="0.15">
      <c r="A15" s="62">
        <v>11</v>
      </c>
      <c r="B15" s="297"/>
      <c r="C15" s="82"/>
      <c r="D15" s="70"/>
      <c r="E15" s="298"/>
      <c r="F15" s="71"/>
      <c r="G15" s="71"/>
      <c r="H15" s="286"/>
      <c r="I15" s="72"/>
      <c r="J15" s="73"/>
      <c r="K15" s="74"/>
      <c r="L15" s="73"/>
      <c r="M15" s="75"/>
      <c r="N15" s="75" t="s">
        <v>1</v>
      </c>
      <c r="O15" s="75"/>
      <c r="P15" s="19" t="s">
        <v>191</v>
      </c>
      <c r="Q15" s="700"/>
      <c r="R15" s="19"/>
      <c r="S15" s="705"/>
      <c r="T15" s="77"/>
      <c r="U15" s="87"/>
      <c r="V15" s="79"/>
      <c r="W15" s="125"/>
      <c r="X15" s="122"/>
      <c r="Y15" s="705"/>
      <c r="Z15" s="77"/>
      <c r="AA15" s="87"/>
      <c r="AB15" s="79"/>
      <c r="AC15" s="125"/>
      <c r="AD15" s="122"/>
      <c r="AE15" s="705"/>
      <c r="AF15" s="77"/>
      <c r="AG15" s="87"/>
      <c r="AH15" s="79"/>
      <c r="AI15" s="125"/>
      <c r="AJ15" s="122"/>
      <c r="BA15" s="715" t="str">
        <f t="shared" si="0"/>
        <v/>
      </c>
      <c r="BC15" s="98" t="str">
        <f t="shared" si="1"/>
        <v/>
      </c>
      <c r="BD15" s="97" t="str">
        <f t="shared" si="2"/>
        <v/>
      </c>
    </row>
    <row r="16" spans="1:56" ht="18" customHeight="1" x14ac:dyDescent="0.15">
      <c r="A16" s="62">
        <v>12</v>
      </c>
      <c r="B16" s="297"/>
      <c r="C16" s="82"/>
      <c r="D16" s="70"/>
      <c r="E16" s="298"/>
      <c r="F16" s="71"/>
      <c r="G16" s="71"/>
      <c r="H16" s="286"/>
      <c r="I16" s="72"/>
      <c r="J16" s="73"/>
      <c r="K16" s="74"/>
      <c r="L16" s="73"/>
      <c r="M16" s="75"/>
      <c r="N16" s="75" t="s">
        <v>1</v>
      </c>
      <c r="O16" s="75"/>
      <c r="P16" s="19" t="s">
        <v>191</v>
      </c>
      <c r="Q16" s="700"/>
      <c r="R16" s="19"/>
      <c r="S16" s="705"/>
      <c r="T16" s="77"/>
      <c r="U16" s="87"/>
      <c r="V16" s="79"/>
      <c r="W16" s="125"/>
      <c r="X16" s="122"/>
      <c r="Y16" s="705"/>
      <c r="Z16" s="77"/>
      <c r="AA16" s="87"/>
      <c r="AB16" s="79"/>
      <c r="AC16" s="125"/>
      <c r="AD16" s="122"/>
      <c r="AE16" s="705"/>
      <c r="AF16" s="77"/>
      <c r="AG16" s="87"/>
      <c r="AH16" s="79"/>
      <c r="AI16" s="125"/>
      <c r="AJ16" s="122"/>
      <c r="BA16" s="715" t="str">
        <f t="shared" si="0"/>
        <v/>
      </c>
      <c r="BC16" s="98" t="str">
        <f t="shared" si="1"/>
        <v/>
      </c>
      <c r="BD16" s="97" t="str">
        <f t="shared" si="2"/>
        <v/>
      </c>
    </row>
    <row r="17" spans="1:56" ht="18" customHeight="1" x14ac:dyDescent="0.15">
      <c r="A17" s="62">
        <v>13</v>
      </c>
      <c r="B17" s="297"/>
      <c r="C17" s="82"/>
      <c r="D17" s="70"/>
      <c r="E17" s="298"/>
      <c r="F17" s="71"/>
      <c r="G17" s="71"/>
      <c r="H17" s="286"/>
      <c r="I17" s="72"/>
      <c r="J17" s="73"/>
      <c r="K17" s="74"/>
      <c r="L17" s="73"/>
      <c r="M17" s="75"/>
      <c r="N17" s="75" t="s">
        <v>1</v>
      </c>
      <c r="O17" s="75"/>
      <c r="P17" s="19" t="s">
        <v>191</v>
      </c>
      <c r="Q17" s="700"/>
      <c r="R17" s="19"/>
      <c r="S17" s="705"/>
      <c r="T17" s="77"/>
      <c r="U17" s="87"/>
      <c r="V17" s="79"/>
      <c r="W17" s="125"/>
      <c r="X17" s="122"/>
      <c r="Y17" s="705"/>
      <c r="Z17" s="77"/>
      <c r="AA17" s="87"/>
      <c r="AB17" s="79"/>
      <c r="AC17" s="125"/>
      <c r="AD17" s="122"/>
      <c r="AE17" s="705"/>
      <c r="AF17" s="77"/>
      <c r="AG17" s="87"/>
      <c r="AH17" s="79"/>
      <c r="AI17" s="125"/>
      <c r="AJ17" s="122"/>
      <c r="BA17" s="715" t="str">
        <f t="shared" si="0"/>
        <v/>
      </c>
      <c r="BC17" s="98" t="str">
        <f t="shared" si="1"/>
        <v/>
      </c>
      <c r="BD17" s="97" t="str">
        <f t="shared" si="2"/>
        <v/>
      </c>
    </row>
    <row r="18" spans="1:56" ht="18" customHeight="1" x14ac:dyDescent="0.15">
      <c r="A18" s="62">
        <v>14</v>
      </c>
      <c r="B18" s="297"/>
      <c r="C18" s="82"/>
      <c r="D18" s="70"/>
      <c r="E18" s="298"/>
      <c r="F18" s="71"/>
      <c r="G18" s="71"/>
      <c r="H18" s="286"/>
      <c r="I18" s="72"/>
      <c r="J18" s="73"/>
      <c r="K18" s="74"/>
      <c r="L18" s="73"/>
      <c r="M18" s="75"/>
      <c r="N18" s="75" t="s">
        <v>1</v>
      </c>
      <c r="O18" s="75"/>
      <c r="P18" s="19" t="s">
        <v>191</v>
      </c>
      <c r="Q18" s="700"/>
      <c r="R18" s="19"/>
      <c r="S18" s="705"/>
      <c r="T18" s="77"/>
      <c r="U18" s="87"/>
      <c r="V18" s="79"/>
      <c r="W18" s="125"/>
      <c r="X18" s="122"/>
      <c r="Y18" s="705"/>
      <c r="Z18" s="77"/>
      <c r="AA18" s="87"/>
      <c r="AB18" s="79"/>
      <c r="AC18" s="125"/>
      <c r="AD18" s="122"/>
      <c r="AE18" s="705"/>
      <c r="AF18" s="77"/>
      <c r="AG18" s="87"/>
      <c r="AH18" s="79"/>
      <c r="AI18" s="125"/>
      <c r="AJ18" s="122"/>
      <c r="BA18" s="715" t="str">
        <f t="shared" si="0"/>
        <v/>
      </c>
      <c r="BC18" s="98" t="str">
        <f t="shared" si="1"/>
        <v/>
      </c>
      <c r="BD18" s="97" t="str">
        <f t="shared" si="2"/>
        <v/>
      </c>
    </row>
    <row r="19" spans="1:56" ht="18" customHeight="1" x14ac:dyDescent="0.15">
      <c r="A19" s="61">
        <v>15</v>
      </c>
      <c r="B19" s="303"/>
      <c r="C19" s="162"/>
      <c r="D19" s="144"/>
      <c r="E19" s="304"/>
      <c r="F19" s="145"/>
      <c r="G19" s="145"/>
      <c r="H19" s="287"/>
      <c r="I19" s="146"/>
      <c r="J19" s="147"/>
      <c r="K19" s="148"/>
      <c r="L19" s="147"/>
      <c r="M19" s="149"/>
      <c r="N19" s="149" t="s">
        <v>1</v>
      </c>
      <c r="O19" s="149"/>
      <c r="P19" s="20" t="s">
        <v>191</v>
      </c>
      <c r="Q19" s="701"/>
      <c r="R19" s="20"/>
      <c r="S19" s="706"/>
      <c r="T19" s="156"/>
      <c r="U19" s="157"/>
      <c r="V19" s="160"/>
      <c r="W19" s="170"/>
      <c r="X19" s="171"/>
      <c r="Y19" s="706"/>
      <c r="Z19" s="156"/>
      <c r="AA19" s="157"/>
      <c r="AB19" s="160"/>
      <c r="AC19" s="170"/>
      <c r="AD19" s="171"/>
      <c r="AE19" s="706"/>
      <c r="AF19" s="156"/>
      <c r="AG19" s="157"/>
      <c r="AH19" s="160"/>
      <c r="AI19" s="170"/>
      <c r="AJ19" s="171"/>
      <c r="BA19" s="715" t="str">
        <f t="shared" si="0"/>
        <v/>
      </c>
      <c r="BC19" s="98" t="str">
        <f t="shared" si="1"/>
        <v/>
      </c>
      <c r="BD19" s="97" t="str">
        <f t="shared" si="2"/>
        <v/>
      </c>
    </row>
    <row r="20" spans="1:56" ht="18" customHeight="1" x14ac:dyDescent="0.15">
      <c r="A20" s="62">
        <v>16</v>
      </c>
      <c r="B20" s="297"/>
      <c r="C20" s="82"/>
      <c r="D20" s="70"/>
      <c r="E20" s="298"/>
      <c r="F20" s="71"/>
      <c r="G20" s="71"/>
      <c r="H20" s="286"/>
      <c r="I20" s="72"/>
      <c r="J20" s="73"/>
      <c r="K20" s="74"/>
      <c r="L20" s="73"/>
      <c r="M20" s="75"/>
      <c r="N20" s="75" t="s">
        <v>1</v>
      </c>
      <c r="O20" s="75"/>
      <c r="P20" s="19" t="s">
        <v>191</v>
      </c>
      <c r="Q20" s="700"/>
      <c r="R20" s="19"/>
      <c r="S20" s="705"/>
      <c r="T20" s="77"/>
      <c r="U20" s="87"/>
      <c r="V20" s="79"/>
      <c r="W20" s="125"/>
      <c r="X20" s="122"/>
      <c r="Y20" s="705"/>
      <c r="Z20" s="77"/>
      <c r="AA20" s="87"/>
      <c r="AB20" s="79"/>
      <c r="AC20" s="125"/>
      <c r="AD20" s="122"/>
      <c r="AE20" s="705"/>
      <c r="AF20" s="77"/>
      <c r="AG20" s="87"/>
      <c r="AH20" s="79"/>
      <c r="AI20" s="125"/>
      <c r="AJ20" s="122"/>
      <c r="BA20" s="715" t="str">
        <f t="shared" si="0"/>
        <v/>
      </c>
      <c r="BC20" s="98" t="str">
        <f t="shared" si="1"/>
        <v/>
      </c>
      <c r="BD20" s="97" t="str">
        <f t="shared" si="2"/>
        <v/>
      </c>
    </row>
    <row r="21" spans="1:56" ht="18" customHeight="1" x14ac:dyDescent="0.15">
      <c r="A21" s="62">
        <v>17</v>
      </c>
      <c r="B21" s="297"/>
      <c r="C21" s="82"/>
      <c r="D21" s="70"/>
      <c r="E21" s="298"/>
      <c r="F21" s="71"/>
      <c r="G21" s="71"/>
      <c r="H21" s="286"/>
      <c r="I21" s="72"/>
      <c r="J21" s="73"/>
      <c r="K21" s="74"/>
      <c r="L21" s="73"/>
      <c r="M21" s="75"/>
      <c r="N21" s="75" t="s">
        <v>1</v>
      </c>
      <c r="O21" s="75"/>
      <c r="P21" s="19" t="s">
        <v>191</v>
      </c>
      <c r="Q21" s="700"/>
      <c r="R21" s="19"/>
      <c r="S21" s="705"/>
      <c r="T21" s="77"/>
      <c r="U21" s="87"/>
      <c r="V21" s="79"/>
      <c r="W21" s="125"/>
      <c r="X21" s="122"/>
      <c r="Y21" s="705"/>
      <c r="Z21" s="77"/>
      <c r="AA21" s="87"/>
      <c r="AB21" s="79"/>
      <c r="AC21" s="125"/>
      <c r="AD21" s="122"/>
      <c r="AE21" s="705"/>
      <c r="AF21" s="77"/>
      <c r="AG21" s="87"/>
      <c r="AH21" s="79"/>
      <c r="AI21" s="125"/>
      <c r="AJ21" s="122"/>
      <c r="BA21" s="715" t="str">
        <f t="shared" si="0"/>
        <v/>
      </c>
      <c r="BC21" s="98" t="str">
        <f t="shared" si="1"/>
        <v/>
      </c>
      <c r="BD21" s="97" t="str">
        <f t="shared" si="2"/>
        <v/>
      </c>
    </row>
    <row r="22" spans="1:56" ht="18" customHeight="1" x14ac:dyDescent="0.15">
      <c r="A22" s="62">
        <v>18</v>
      </c>
      <c r="B22" s="297"/>
      <c r="C22" s="82"/>
      <c r="D22" s="70"/>
      <c r="E22" s="298"/>
      <c r="F22" s="71"/>
      <c r="G22" s="71"/>
      <c r="H22" s="286"/>
      <c r="I22" s="72"/>
      <c r="J22" s="73"/>
      <c r="K22" s="74"/>
      <c r="L22" s="73"/>
      <c r="M22" s="75"/>
      <c r="N22" s="75" t="s">
        <v>1</v>
      </c>
      <c r="O22" s="75"/>
      <c r="P22" s="19" t="s">
        <v>191</v>
      </c>
      <c r="Q22" s="700"/>
      <c r="R22" s="19"/>
      <c r="S22" s="705"/>
      <c r="T22" s="77"/>
      <c r="U22" s="87"/>
      <c r="V22" s="79"/>
      <c r="W22" s="125"/>
      <c r="X22" s="122"/>
      <c r="Y22" s="705"/>
      <c r="Z22" s="77"/>
      <c r="AA22" s="87"/>
      <c r="AB22" s="79"/>
      <c r="AC22" s="125"/>
      <c r="AD22" s="122"/>
      <c r="AE22" s="705"/>
      <c r="AF22" s="77"/>
      <c r="AG22" s="87"/>
      <c r="AH22" s="79"/>
      <c r="AI22" s="125"/>
      <c r="AJ22" s="122"/>
      <c r="BA22" s="715" t="str">
        <f t="shared" si="0"/>
        <v/>
      </c>
      <c r="BC22" s="98" t="str">
        <f t="shared" si="1"/>
        <v/>
      </c>
      <c r="BD22" s="97" t="str">
        <f t="shared" si="2"/>
        <v/>
      </c>
    </row>
    <row r="23" spans="1:56" ht="18" customHeight="1" x14ac:dyDescent="0.15">
      <c r="A23" s="62">
        <v>19</v>
      </c>
      <c r="B23" s="297"/>
      <c r="C23" s="82"/>
      <c r="D23" s="70"/>
      <c r="E23" s="298"/>
      <c r="F23" s="71"/>
      <c r="G23" s="71"/>
      <c r="H23" s="286"/>
      <c r="I23" s="72"/>
      <c r="J23" s="73"/>
      <c r="K23" s="74"/>
      <c r="L23" s="73"/>
      <c r="M23" s="75"/>
      <c r="N23" s="75" t="s">
        <v>1</v>
      </c>
      <c r="O23" s="75"/>
      <c r="P23" s="19" t="s">
        <v>191</v>
      </c>
      <c r="Q23" s="700"/>
      <c r="R23" s="19"/>
      <c r="S23" s="705"/>
      <c r="T23" s="77"/>
      <c r="U23" s="87"/>
      <c r="V23" s="79"/>
      <c r="W23" s="125"/>
      <c r="X23" s="122"/>
      <c r="Y23" s="705"/>
      <c r="Z23" s="77"/>
      <c r="AA23" s="87"/>
      <c r="AB23" s="79"/>
      <c r="AC23" s="125"/>
      <c r="AD23" s="122"/>
      <c r="AE23" s="705"/>
      <c r="AF23" s="77"/>
      <c r="AG23" s="87"/>
      <c r="AH23" s="79"/>
      <c r="AI23" s="125"/>
      <c r="AJ23" s="122"/>
      <c r="BA23" s="715" t="str">
        <f t="shared" si="0"/>
        <v/>
      </c>
      <c r="BC23" s="98" t="str">
        <f t="shared" si="1"/>
        <v/>
      </c>
      <c r="BD23" s="97" t="str">
        <f t="shared" si="2"/>
        <v/>
      </c>
    </row>
    <row r="24" spans="1:56" ht="18" customHeight="1" thickBot="1" x14ac:dyDescent="0.2">
      <c r="A24" s="63">
        <v>20</v>
      </c>
      <c r="B24" s="311"/>
      <c r="C24" s="164"/>
      <c r="D24" s="150"/>
      <c r="E24" s="312"/>
      <c r="F24" s="151"/>
      <c r="G24" s="151"/>
      <c r="H24" s="288"/>
      <c r="I24" s="152"/>
      <c r="J24" s="153"/>
      <c r="K24" s="154"/>
      <c r="L24" s="153"/>
      <c r="M24" s="155"/>
      <c r="N24" s="155" t="s">
        <v>1</v>
      </c>
      <c r="O24" s="155"/>
      <c r="P24" s="21" t="s">
        <v>191</v>
      </c>
      <c r="Q24" s="702"/>
      <c r="R24" s="21"/>
      <c r="S24" s="707"/>
      <c r="T24" s="158"/>
      <c r="U24" s="159"/>
      <c r="V24" s="161"/>
      <c r="W24" s="173"/>
      <c r="X24" s="174"/>
      <c r="Y24" s="707"/>
      <c r="Z24" s="158"/>
      <c r="AA24" s="159"/>
      <c r="AB24" s="161"/>
      <c r="AC24" s="173"/>
      <c r="AD24" s="174"/>
      <c r="AE24" s="707"/>
      <c r="AF24" s="158"/>
      <c r="AG24" s="159"/>
      <c r="AH24" s="161"/>
      <c r="AI24" s="173"/>
      <c r="AJ24" s="174"/>
      <c r="BA24" s="715" t="str">
        <f t="shared" si="0"/>
        <v/>
      </c>
      <c r="BC24" s="98" t="str">
        <f t="shared" si="1"/>
        <v/>
      </c>
      <c r="BD24" s="97" t="str">
        <f t="shared" si="2"/>
        <v/>
      </c>
    </row>
    <row r="25" spans="1:56" ht="18" customHeight="1" x14ac:dyDescent="0.15">
      <c r="A25" s="62">
        <v>21</v>
      </c>
      <c r="B25" s="297"/>
      <c r="C25" s="82"/>
      <c r="D25" s="70"/>
      <c r="E25" s="298"/>
      <c r="F25" s="71"/>
      <c r="G25" s="71"/>
      <c r="H25" s="286"/>
      <c r="I25" s="72"/>
      <c r="J25" s="73"/>
      <c r="K25" s="74"/>
      <c r="L25" s="73"/>
      <c r="M25" s="75"/>
      <c r="N25" s="75" t="s">
        <v>1</v>
      </c>
      <c r="O25" s="75"/>
      <c r="P25" s="19" t="s">
        <v>191</v>
      </c>
      <c r="Q25" s="700"/>
      <c r="R25" s="19"/>
      <c r="S25" s="705"/>
      <c r="T25" s="77"/>
      <c r="U25" s="87"/>
      <c r="V25" s="79"/>
      <c r="W25" s="125"/>
      <c r="X25" s="122"/>
      <c r="Y25" s="705"/>
      <c r="Z25" s="77"/>
      <c r="AA25" s="87"/>
      <c r="AB25" s="79"/>
      <c r="AC25" s="125"/>
      <c r="AD25" s="122"/>
      <c r="AE25" s="705"/>
      <c r="AF25" s="77"/>
      <c r="AG25" s="87"/>
      <c r="AH25" s="79"/>
      <c r="AI25" s="125"/>
      <c r="AJ25" s="122"/>
      <c r="BA25" s="715" t="str">
        <f t="shared" si="0"/>
        <v/>
      </c>
      <c r="BC25" s="98" t="str">
        <f t="shared" si="1"/>
        <v/>
      </c>
      <c r="BD25" s="97" t="str">
        <f t="shared" si="2"/>
        <v/>
      </c>
    </row>
    <row r="26" spans="1:56" ht="18" customHeight="1" x14ac:dyDescent="0.15">
      <c r="A26" s="62">
        <v>22</v>
      </c>
      <c r="B26" s="297"/>
      <c r="C26" s="82"/>
      <c r="D26" s="70"/>
      <c r="E26" s="298"/>
      <c r="F26" s="71"/>
      <c r="G26" s="71"/>
      <c r="H26" s="286"/>
      <c r="I26" s="72"/>
      <c r="J26" s="73"/>
      <c r="K26" s="74"/>
      <c r="L26" s="73"/>
      <c r="M26" s="75"/>
      <c r="N26" s="75" t="s">
        <v>1</v>
      </c>
      <c r="O26" s="75"/>
      <c r="P26" s="19" t="s">
        <v>191</v>
      </c>
      <c r="Q26" s="700"/>
      <c r="R26" s="19"/>
      <c r="S26" s="705"/>
      <c r="T26" s="77"/>
      <c r="U26" s="87"/>
      <c r="V26" s="79"/>
      <c r="W26" s="125"/>
      <c r="X26" s="122"/>
      <c r="Y26" s="705"/>
      <c r="Z26" s="77"/>
      <c r="AA26" s="87"/>
      <c r="AB26" s="79"/>
      <c r="AC26" s="125"/>
      <c r="AD26" s="122"/>
      <c r="AE26" s="705"/>
      <c r="AF26" s="77"/>
      <c r="AG26" s="87"/>
      <c r="AH26" s="79"/>
      <c r="AI26" s="125"/>
      <c r="AJ26" s="122"/>
      <c r="BA26" s="715" t="str">
        <f t="shared" si="0"/>
        <v/>
      </c>
      <c r="BC26" s="98" t="str">
        <f t="shared" si="1"/>
        <v/>
      </c>
      <c r="BD26" s="97" t="str">
        <f t="shared" si="2"/>
        <v/>
      </c>
    </row>
    <row r="27" spans="1:56" ht="18" customHeight="1" x14ac:dyDescent="0.15">
      <c r="A27" s="62">
        <v>23</v>
      </c>
      <c r="B27" s="297"/>
      <c r="C27" s="82"/>
      <c r="D27" s="70"/>
      <c r="E27" s="298"/>
      <c r="F27" s="71"/>
      <c r="G27" s="71"/>
      <c r="H27" s="286"/>
      <c r="I27" s="72"/>
      <c r="J27" s="73"/>
      <c r="K27" s="74"/>
      <c r="L27" s="73"/>
      <c r="M27" s="75"/>
      <c r="N27" s="75" t="s">
        <v>1</v>
      </c>
      <c r="O27" s="75"/>
      <c r="P27" s="19" t="s">
        <v>191</v>
      </c>
      <c r="Q27" s="700"/>
      <c r="R27" s="19"/>
      <c r="S27" s="705"/>
      <c r="T27" s="77"/>
      <c r="U27" s="87"/>
      <c r="V27" s="79"/>
      <c r="W27" s="125"/>
      <c r="X27" s="122"/>
      <c r="Y27" s="705"/>
      <c r="Z27" s="77"/>
      <c r="AA27" s="87"/>
      <c r="AB27" s="79"/>
      <c r="AC27" s="125"/>
      <c r="AD27" s="122"/>
      <c r="AE27" s="705"/>
      <c r="AF27" s="77"/>
      <c r="AG27" s="87"/>
      <c r="AH27" s="79"/>
      <c r="AI27" s="125"/>
      <c r="AJ27" s="122"/>
      <c r="BA27" s="715" t="str">
        <f t="shared" si="0"/>
        <v/>
      </c>
      <c r="BC27" s="98" t="str">
        <f t="shared" si="1"/>
        <v/>
      </c>
      <c r="BD27" s="97" t="str">
        <f t="shared" si="2"/>
        <v/>
      </c>
    </row>
    <row r="28" spans="1:56" ht="18" customHeight="1" x14ac:dyDescent="0.15">
      <c r="A28" s="62">
        <v>24</v>
      </c>
      <c r="B28" s="297"/>
      <c r="C28" s="82"/>
      <c r="D28" s="70"/>
      <c r="E28" s="298"/>
      <c r="F28" s="71"/>
      <c r="G28" s="71"/>
      <c r="H28" s="286"/>
      <c r="I28" s="72"/>
      <c r="J28" s="73"/>
      <c r="K28" s="74"/>
      <c r="L28" s="73"/>
      <c r="M28" s="75"/>
      <c r="N28" s="75" t="s">
        <v>1</v>
      </c>
      <c r="O28" s="75"/>
      <c r="P28" s="19" t="s">
        <v>191</v>
      </c>
      <c r="Q28" s="700"/>
      <c r="R28" s="19"/>
      <c r="S28" s="705"/>
      <c r="T28" s="77"/>
      <c r="U28" s="87"/>
      <c r="V28" s="79"/>
      <c r="W28" s="125"/>
      <c r="X28" s="122"/>
      <c r="Y28" s="705"/>
      <c r="Z28" s="77"/>
      <c r="AA28" s="87"/>
      <c r="AB28" s="79"/>
      <c r="AC28" s="125"/>
      <c r="AD28" s="122"/>
      <c r="AE28" s="705"/>
      <c r="AF28" s="77"/>
      <c r="AG28" s="87"/>
      <c r="AH28" s="79"/>
      <c r="AI28" s="125"/>
      <c r="AJ28" s="122"/>
      <c r="BA28" s="715" t="str">
        <f t="shared" si="0"/>
        <v/>
      </c>
      <c r="BC28" s="98" t="str">
        <f t="shared" si="1"/>
        <v/>
      </c>
      <c r="BD28" s="97" t="str">
        <f t="shared" si="2"/>
        <v/>
      </c>
    </row>
    <row r="29" spans="1:56" ht="18" customHeight="1" x14ac:dyDescent="0.15">
      <c r="A29" s="61">
        <v>25</v>
      </c>
      <c r="B29" s="303"/>
      <c r="C29" s="162"/>
      <c r="D29" s="144"/>
      <c r="E29" s="304"/>
      <c r="F29" s="145"/>
      <c r="G29" s="145"/>
      <c r="H29" s="287"/>
      <c r="I29" s="146"/>
      <c r="J29" s="147"/>
      <c r="K29" s="148"/>
      <c r="L29" s="147"/>
      <c r="M29" s="149"/>
      <c r="N29" s="149" t="s">
        <v>1</v>
      </c>
      <c r="O29" s="149"/>
      <c r="P29" s="20" t="s">
        <v>191</v>
      </c>
      <c r="Q29" s="701"/>
      <c r="R29" s="20"/>
      <c r="S29" s="706"/>
      <c r="T29" s="156"/>
      <c r="U29" s="157"/>
      <c r="V29" s="160"/>
      <c r="W29" s="170"/>
      <c r="X29" s="171"/>
      <c r="Y29" s="706"/>
      <c r="Z29" s="156"/>
      <c r="AA29" s="157"/>
      <c r="AB29" s="160"/>
      <c r="AC29" s="170"/>
      <c r="AD29" s="171"/>
      <c r="AE29" s="706"/>
      <c r="AF29" s="156"/>
      <c r="AG29" s="157"/>
      <c r="AH29" s="160"/>
      <c r="AI29" s="170"/>
      <c r="AJ29" s="171"/>
      <c r="BA29" s="715" t="str">
        <f t="shared" si="0"/>
        <v/>
      </c>
      <c r="BC29" s="98" t="str">
        <f t="shared" si="1"/>
        <v/>
      </c>
      <c r="BD29" s="97" t="str">
        <f t="shared" si="2"/>
        <v/>
      </c>
    </row>
    <row r="30" spans="1:56" ht="18" customHeight="1" x14ac:dyDescent="0.15">
      <c r="A30" s="62">
        <v>26</v>
      </c>
      <c r="B30" s="297"/>
      <c r="C30" s="82"/>
      <c r="D30" s="70"/>
      <c r="E30" s="298"/>
      <c r="F30" s="71"/>
      <c r="G30" s="71"/>
      <c r="H30" s="286"/>
      <c r="I30" s="72"/>
      <c r="J30" s="73"/>
      <c r="K30" s="74"/>
      <c r="L30" s="73"/>
      <c r="M30" s="75"/>
      <c r="N30" s="75" t="s">
        <v>1</v>
      </c>
      <c r="O30" s="75"/>
      <c r="P30" s="19" t="s">
        <v>191</v>
      </c>
      <c r="Q30" s="700"/>
      <c r="R30" s="19"/>
      <c r="S30" s="705"/>
      <c r="T30" s="77"/>
      <c r="U30" s="87"/>
      <c r="V30" s="79"/>
      <c r="W30" s="125"/>
      <c r="X30" s="122"/>
      <c r="Y30" s="705"/>
      <c r="Z30" s="77"/>
      <c r="AA30" s="87"/>
      <c r="AB30" s="79"/>
      <c r="AC30" s="125"/>
      <c r="AD30" s="122"/>
      <c r="AE30" s="705"/>
      <c r="AF30" s="77"/>
      <c r="AG30" s="87"/>
      <c r="AH30" s="79"/>
      <c r="AI30" s="125"/>
      <c r="AJ30" s="122"/>
      <c r="BA30" s="715" t="str">
        <f t="shared" si="0"/>
        <v/>
      </c>
      <c r="BC30" s="98" t="str">
        <f t="shared" si="1"/>
        <v/>
      </c>
      <c r="BD30" s="97" t="str">
        <f t="shared" si="2"/>
        <v/>
      </c>
    </row>
    <row r="31" spans="1:56" ht="18" customHeight="1" x14ac:dyDescent="0.15">
      <c r="A31" s="62">
        <v>27</v>
      </c>
      <c r="B31" s="297"/>
      <c r="C31" s="82"/>
      <c r="D31" s="70"/>
      <c r="E31" s="298"/>
      <c r="F31" s="71"/>
      <c r="G31" s="71"/>
      <c r="H31" s="286"/>
      <c r="I31" s="72"/>
      <c r="J31" s="73"/>
      <c r="K31" s="74"/>
      <c r="L31" s="73"/>
      <c r="M31" s="75"/>
      <c r="N31" s="75" t="s">
        <v>1</v>
      </c>
      <c r="O31" s="75"/>
      <c r="P31" s="19" t="s">
        <v>191</v>
      </c>
      <c r="Q31" s="700"/>
      <c r="R31" s="19"/>
      <c r="S31" s="705"/>
      <c r="T31" s="77"/>
      <c r="U31" s="87"/>
      <c r="V31" s="79"/>
      <c r="W31" s="125"/>
      <c r="X31" s="122"/>
      <c r="Y31" s="705"/>
      <c r="Z31" s="77"/>
      <c r="AA31" s="87"/>
      <c r="AB31" s="79"/>
      <c r="AC31" s="125"/>
      <c r="AD31" s="122"/>
      <c r="AE31" s="705"/>
      <c r="AF31" s="77"/>
      <c r="AG31" s="87"/>
      <c r="AH31" s="79"/>
      <c r="AI31" s="125"/>
      <c r="AJ31" s="122"/>
      <c r="BA31" s="715" t="str">
        <f t="shared" si="0"/>
        <v/>
      </c>
      <c r="BC31" s="98" t="str">
        <f t="shared" si="1"/>
        <v/>
      </c>
      <c r="BD31" s="97" t="str">
        <f t="shared" si="2"/>
        <v/>
      </c>
    </row>
    <row r="32" spans="1:56" ht="18" customHeight="1" x14ac:dyDescent="0.15">
      <c r="A32" s="62">
        <v>28</v>
      </c>
      <c r="B32" s="297"/>
      <c r="C32" s="82"/>
      <c r="D32" s="70"/>
      <c r="E32" s="298"/>
      <c r="F32" s="71"/>
      <c r="G32" s="71"/>
      <c r="H32" s="286"/>
      <c r="I32" s="72"/>
      <c r="J32" s="73"/>
      <c r="K32" s="74"/>
      <c r="L32" s="73"/>
      <c r="M32" s="75"/>
      <c r="N32" s="75" t="s">
        <v>1</v>
      </c>
      <c r="O32" s="75"/>
      <c r="P32" s="19" t="s">
        <v>191</v>
      </c>
      <c r="Q32" s="700"/>
      <c r="R32" s="19"/>
      <c r="S32" s="705"/>
      <c r="T32" s="77"/>
      <c r="U32" s="87"/>
      <c r="V32" s="79"/>
      <c r="W32" s="125"/>
      <c r="X32" s="122"/>
      <c r="Y32" s="705"/>
      <c r="Z32" s="77"/>
      <c r="AA32" s="87"/>
      <c r="AB32" s="79"/>
      <c r="AC32" s="125"/>
      <c r="AD32" s="122"/>
      <c r="AE32" s="705"/>
      <c r="AF32" s="77"/>
      <c r="AG32" s="87"/>
      <c r="AH32" s="79"/>
      <c r="AI32" s="125"/>
      <c r="AJ32" s="122"/>
      <c r="BA32" s="715" t="str">
        <f t="shared" si="0"/>
        <v/>
      </c>
      <c r="BC32" s="98" t="str">
        <f t="shared" si="1"/>
        <v/>
      </c>
      <c r="BD32" s="97" t="str">
        <f t="shared" si="2"/>
        <v/>
      </c>
    </row>
    <row r="33" spans="1:56" ht="18" customHeight="1" x14ac:dyDescent="0.15">
      <c r="A33" s="62">
        <v>29</v>
      </c>
      <c r="B33" s="297"/>
      <c r="C33" s="82"/>
      <c r="D33" s="70"/>
      <c r="E33" s="298"/>
      <c r="F33" s="71"/>
      <c r="G33" s="71"/>
      <c r="H33" s="286"/>
      <c r="I33" s="72"/>
      <c r="J33" s="73"/>
      <c r="K33" s="74"/>
      <c r="L33" s="73"/>
      <c r="M33" s="75"/>
      <c r="N33" s="75" t="s">
        <v>1</v>
      </c>
      <c r="O33" s="75"/>
      <c r="P33" s="19" t="s">
        <v>191</v>
      </c>
      <c r="Q33" s="700"/>
      <c r="R33" s="19"/>
      <c r="S33" s="705"/>
      <c r="T33" s="77"/>
      <c r="U33" s="87"/>
      <c r="V33" s="79"/>
      <c r="W33" s="125"/>
      <c r="X33" s="122"/>
      <c r="Y33" s="705"/>
      <c r="Z33" s="77"/>
      <c r="AA33" s="87"/>
      <c r="AB33" s="79"/>
      <c r="AC33" s="125"/>
      <c r="AD33" s="122"/>
      <c r="AE33" s="705"/>
      <c r="AF33" s="77"/>
      <c r="AG33" s="87"/>
      <c r="AH33" s="79"/>
      <c r="AI33" s="125"/>
      <c r="AJ33" s="122"/>
      <c r="BA33" s="715" t="str">
        <f t="shared" si="0"/>
        <v/>
      </c>
      <c r="BC33" s="98" t="str">
        <f t="shared" si="1"/>
        <v/>
      </c>
      <c r="BD33" s="97" t="str">
        <f t="shared" si="2"/>
        <v/>
      </c>
    </row>
    <row r="34" spans="1:56" ht="18" customHeight="1" thickBot="1" x14ac:dyDescent="0.2">
      <c r="A34" s="63">
        <v>30</v>
      </c>
      <c r="B34" s="311"/>
      <c r="C34" s="164"/>
      <c r="D34" s="150"/>
      <c r="E34" s="312"/>
      <c r="F34" s="151"/>
      <c r="G34" s="151"/>
      <c r="H34" s="288"/>
      <c r="I34" s="152"/>
      <c r="J34" s="153"/>
      <c r="K34" s="154"/>
      <c r="L34" s="153"/>
      <c r="M34" s="155"/>
      <c r="N34" s="155" t="s">
        <v>1</v>
      </c>
      <c r="O34" s="155"/>
      <c r="P34" s="21" t="s">
        <v>191</v>
      </c>
      <c r="Q34" s="702"/>
      <c r="R34" s="21"/>
      <c r="S34" s="707"/>
      <c r="T34" s="158"/>
      <c r="U34" s="159"/>
      <c r="V34" s="161"/>
      <c r="W34" s="173"/>
      <c r="X34" s="174"/>
      <c r="Y34" s="707"/>
      <c r="Z34" s="158"/>
      <c r="AA34" s="159"/>
      <c r="AB34" s="161"/>
      <c r="AC34" s="173"/>
      <c r="AD34" s="174"/>
      <c r="AE34" s="707"/>
      <c r="AF34" s="158"/>
      <c r="AG34" s="159"/>
      <c r="AH34" s="161"/>
      <c r="AI34" s="173"/>
      <c r="AJ34" s="174"/>
      <c r="BA34" s="715" t="str">
        <f t="shared" si="0"/>
        <v/>
      </c>
      <c r="BC34" s="98" t="str">
        <f t="shared" si="1"/>
        <v/>
      </c>
      <c r="BD34" s="97" t="str">
        <f t="shared" si="2"/>
        <v/>
      </c>
    </row>
    <row r="35" spans="1:56" ht="18" customHeight="1" x14ac:dyDescent="0.15">
      <c r="A35" s="62">
        <v>31</v>
      </c>
      <c r="B35" s="297"/>
      <c r="C35" s="82"/>
      <c r="D35" s="70"/>
      <c r="E35" s="298"/>
      <c r="F35" s="71"/>
      <c r="G35" s="71"/>
      <c r="H35" s="286"/>
      <c r="I35" s="72"/>
      <c r="J35" s="73"/>
      <c r="K35" s="74"/>
      <c r="L35" s="73"/>
      <c r="M35" s="75"/>
      <c r="N35" s="75" t="s">
        <v>1</v>
      </c>
      <c r="O35" s="75"/>
      <c r="P35" s="19" t="s">
        <v>191</v>
      </c>
      <c r="Q35" s="700"/>
      <c r="R35" s="19"/>
      <c r="S35" s="705"/>
      <c r="T35" s="77"/>
      <c r="U35" s="87"/>
      <c r="V35" s="79"/>
      <c r="W35" s="125"/>
      <c r="X35" s="122"/>
      <c r="Y35" s="705"/>
      <c r="Z35" s="77"/>
      <c r="AA35" s="87"/>
      <c r="AB35" s="79"/>
      <c r="AC35" s="125"/>
      <c r="AD35" s="122"/>
      <c r="AE35" s="705"/>
      <c r="AF35" s="77"/>
      <c r="AG35" s="87"/>
      <c r="AH35" s="79"/>
      <c r="AI35" s="125"/>
      <c r="AJ35" s="122"/>
      <c r="BA35" s="715" t="str">
        <f t="shared" si="0"/>
        <v/>
      </c>
      <c r="BC35" s="98" t="str">
        <f t="shared" si="1"/>
        <v/>
      </c>
      <c r="BD35" s="97" t="str">
        <f t="shared" si="2"/>
        <v/>
      </c>
    </row>
    <row r="36" spans="1:56" ht="18" customHeight="1" x14ac:dyDescent="0.15">
      <c r="A36" s="62">
        <v>32</v>
      </c>
      <c r="B36" s="297"/>
      <c r="C36" s="82"/>
      <c r="D36" s="70"/>
      <c r="E36" s="298"/>
      <c r="F36" s="71"/>
      <c r="G36" s="71"/>
      <c r="H36" s="286"/>
      <c r="I36" s="72"/>
      <c r="J36" s="73"/>
      <c r="K36" s="74"/>
      <c r="L36" s="73"/>
      <c r="M36" s="75"/>
      <c r="N36" s="75" t="s">
        <v>1</v>
      </c>
      <c r="O36" s="75"/>
      <c r="P36" s="19" t="s">
        <v>191</v>
      </c>
      <c r="Q36" s="700"/>
      <c r="R36" s="19"/>
      <c r="S36" s="705"/>
      <c r="T36" s="77"/>
      <c r="U36" s="87"/>
      <c r="V36" s="79"/>
      <c r="W36" s="125"/>
      <c r="X36" s="122"/>
      <c r="Y36" s="705"/>
      <c r="Z36" s="77"/>
      <c r="AA36" s="87"/>
      <c r="AB36" s="79"/>
      <c r="AC36" s="125"/>
      <c r="AD36" s="122"/>
      <c r="AE36" s="705"/>
      <c r="AF36" s="77"/>
      <c r="AG36" s="87"/>
      <c r="AH36" s="79"/>
      <c r="AI36" s="125"/>
      <c r="AJ36" s="122"/>
      <c r="BA36" s="715" t="str">
        <f t="shared" si="0"/>
        <v/>
      </c>
      <c r="BC36" s="98" t="str">
        <f t="shared" si="1"/>
        <v/>
      </c>
      <c r="BD36" s="97" t="str">
        <f t="shared" si="2"/>
        <v/>
      </c>
    </row>
    <row r="37" spans="1:56" ht="18" customHeight="1" x14ac:dyDescent="0.15">
      <c r="A37" s="62">
        <v>33</v>
      </c>
      <c r="B37" s="297"/>
      <c r="C37" s="82"/>
      <c r="D37" s="70"/>
      <c r="E37" s="298"/>
      <c r="F37" s="71"/>
      <c r="G37" s="71"/>
      <c r="H37" s="286"/>
      <c r="I37" s="72"/>
      <c r="J37" s="73"/>
      <c r="K37" s="74"/>
      <c r="L37" s="73"/>
      <c r="M37" s="75"/>
      <c r="N37" s="75" t="s">
        <v>1</v>
      </c>
      <c r="O37" s="75"/>
      <c r="P37" s="19" t="s">
        <v>191</v>
      </c>
      <c r="Q37" s="700"/>
      <c r="R37" s="19"/>
      <c r="S37" s="705"/>
      <c r="T37" s="77"/>
      <c r="U37" s="87"/>
      <c r="V37" s="79"/>
      <c r="W37" s="125"/>
      <c r="X37" s="122"/>
      <c r="Y37" s="705"/>
      <c r="Z37" s="77"/>
      <c r="AA37" s="87"/>
      <c r="AB37" s="79"/>
      <c r="AC37" s="125"/>
      <c r="AD37" s="122"/>
      <c r="AE37" s="705"/>
      <c r="AF37" s="77"/>
      <c r="AG37" s="87"/>
      <c r="AH37" s="79"/>
      <c r="AI37" s="125"/>
      <c r="AJ37" s="122"/>
      <c r="BA37" s="715" t="str">
        <f t="shared" si="0"/>
        <v/>
      </c>
      <c r="BC37" s="98" t="str">
        <f t="shared" si="1"/>
        <v/>
      </c>
      <c r="BD37" s="97" t="str">
        <f t="shared" si="2"/>
        <v/>
      </c>
    </row>
    <row r="38" spans="1:56" ht="18" customHeight="1" x14ac:dyDescent="0.15">
      <c r="A38" s="62">
        <v>34</v>
      </c>
      <c r="B38" s="297"/>
      <c r="C38" s="82"/>
      <c r="D38" s="70"/>
      <c r="E38" s="298"/>
      <c r="F38" s="71"/>
      <c r="G38" s="71"/>
      <c r="H38" s="286"/>
      <c r="I38" s="72"/>
      <c r="J38" s="73"/>
      <c r="K38" s="74"/>
      <c r="L38" s="73"/>
      <c r="M38" s="75"/>
      <c r="N38" s="75" t="s">
        <v>1</v>
      </c>
      <c r="O38" s="75"/>
      <c r="P38" s="19" t="s">
        <v>191</v>
      </c>
      <c r="Q38" s="700"/>
      <c r="R38" s="19"/>
      <c r="S38" s="705"/>
      <c r="T38" s="77"/>
      <c r="U38" s="87"/>
      <c r="V38" s="79"/>
      <c r="W38" s="125"/>
      <c r="X38" s="122"/>
      <c r="Y38" s="705"/>
      <c r="Z38" s="77"/>
      <c r="AA38" s="87"/>
      <c r="AB38" s="79"/>
      <c r="AC38" s="125"/>
      <c r="AD38" s="122"/>
      <c r="AE38" s="705"/>
      <c r="AF38" s="77"/>
      <c r="AG38" s="87"/>
      <c r="AH38" s="79"/>
      <c r="AI38" s="125"/>
      <c r="AJ38" s="122"/>
      <c r="BA38" s="715" t="str">
        <f t="shared" si="0"/>
        <v/>
      </c>
      <c r="BC38" s="98" t="str">
        <f t="shared" si="1"/>
        <v/>
      </c>
      <c r="BD38" s="97" t="str">
        <f t="shared" si="2"/>
        <v/>
      </c>
    </row>
    <row r="39" spans="1:56" ht="18" customHeight="1" x14ac:dyDescent="0.15">
      <c r="A39" s="61">
        <v>35</v>
      </c>
      <c r="B39" s="303"/>
      <c r="C39" s="162"/>
      <c r="D39" s="144"/>
      <c r="E39" s="304"/>
      <c r="F39" s="145"/>
      <c r="G39" s="145"/>
      <c r="H39" s="287"/>
      <c r="I39" s="146"/>
      <c r="J39" s="147"/>
      <c r="K39" s="148"/>
      <c r="L39" s="147"/>
      <c r="M39" s="149"/>
      <c r="N39" s="149" t="s">
        <v>1</v>
      </c>
      <c r="O39" s="149"/>
      <c r="P39" s="20" t="s">
        <v>191</v>
      </c>
      <c r="Q39" s="701"/>
      <c r="R39" s="20"/>
      <c r="S39" s="706"/>
      <c r="T39" s="156"/>
      <c r="U39" s="157"/>
      <c r="V39" s="160"/>
      <c r="W39" s="170"/>
      <c r="X39" s="171"/>
      <c r="Y39" s="706"/>
      <c r="Z39" s="156"/>
      <c r="AA39" s="157"/>
      <c r="AB39" s="160"/>
      <c r="AC39" s="170"/>
      <c r="AD39" s="171"/>
      <c r="AE39" s="706"/>
      <c r="AF39" s="156"/>
      <c r="AG39" s="157"/>
      <c r="AH39" s="160"/>
      <c r="AI39" s="170"/>
      <c r="AJ39" s="171"/>
      <c r="BA39" s="715" t="str">
        <f t="shared" si="0"/>
        <v/>
      </c>
      <c r="BC39" s="98" t="str">
        <f t="shared" si="1"/>
        <v/>
      </c>
      <c r="BD39" s="97" t="str">
        <f t="shared" si="2"/>
        <v/>
      </c>
    </row>
    <row r="40" spans="1:56" ht="18" customHeight="1" x14ac:dyDescent="0.15">
      <c r="A40" s="62">
        <v>36</v>
      </c>
      <c r="B40" s="297"/>
      <c r="C40" s="82"/>
      <c r="D40" s="70"/>
      <c r="E40" s="298"/>
      <c r="F40" s="71"/>
      <c r="G40" s="71"/>
      <c r="H40" s="286"/>
      <c r="I40" s="72"/>
      <c r="J40" s="73"/>
      <c r="K40" s="74"/>
      <c r="L40" s="73"/>
      <c r="M40" s="75"/>
      <c r="N40" s="75" t="s">
        <v>1</v>
      </c>
      <c r="O40" s="75"/>
      <c r="P40" s="19" t="s">
        <v>191</v>
      </c>
      <c r="Q40" s="700"/>
      <c r="R40" s="19"/>
      <c r="S40" s="705"/>
      <c r="T40" s="77"/>
      <c r="U40" s="87"/>
      <c r="V40" s="79"/>
      <c r="W40" s="125"/>
      <c r="X40" s="122"/>
      <c r="Y40" s="705"/>
      <c r="Z40" s="77"/>
      <c r="AA40" s="87"/>
      <c r="AB40" s="79"/>
      <c r="AC40" s="125"/>
      <c r="AD40" s="122"/>
      <c r="AE40" s="705"/>
      <c r="AF40" s="77"/>
      <c r="AG40" s="87"/>
      <c r="AH40" s="79"/>
      <c r="AI40" s="125"/>
      <c r="AJ40" s="122"/>
      <c r="BA40" s="715" t="str">
        <f t="shared" si="0"/>
        <v/>
      </c>
      <c r="BC40" s="98" t="str">
        <f t="shared" si="1"/>
        <v/>
      </c>
      <c r="BD40" s="97" t="str">
        <f t="shared" si="2"/>
        <v/>
      </c>
    </row>
    <row r="41" spans="1:56" ht="18" customHeight="1" x14ac:dyDescent="0.15">
      <c r="A41" s="62">
        <v>37</v>
      </c>
      <c r="B41" s="297"/>
      <c r="C41" s="82"/>
      <c r="D41" s="70"/>
      <c r="E41" s="298"/>
      <c r="F41" s="71"/>
      <c r="G41" s="71"/>
      <c r="H41" s="286"/>
      <c r="I41" s="72"/>
      <c r="J41" s="73"/>
      <c r="K41" s="74"/>
      <c r="L41" s="73"/>
      <c r="M41" s="75"/>
      <c r="N41" s="75" t="s">
        <v>1</v>
      </c>
      <c r="O41" s="75"/>
      <c r="P41" s="19" t="s">
        <v>191</v>
      </c>
      <c r="Q41" s="700"/>
      <c r="R41" s="19"/>
      <c r="S41" s="705"/>
      <c r="T41" s="77"/>
      <c r="U41" s="87"/>
      <c r="V41" s="79"/>
      <c r="W41" s="125"/>
      <c r="X41" s="122"/>
      <c r="Y41" s="705"/>
      <c r="Z41" s="77"/>
      <c r="AA41" s="87"/>
      <c r="AB41" s="79"/>
      <c r="AC41" s="125"/>
      <c r="AD41" s="122"/>
      <c r="AE41" s="705"/>
      <c r="AF41" s="77"/>
      <c r="AG41" s="87"/>
      <c r="AH41" s="79"/>
      <c r="AI41" s="125"/>
      <c r="AJ41" s="122"/>
      <c r="BA41" s="715" t="str">
        <f t="shared" si="0"/>
        <v/>
      </c>
      <c r="BC41" s="98" t="str">
        <f t="shared" si="1"/>
        <v/>
      </c>
      <c r="BD41" s="97" t="str">
        <f t="shared" si="2"/>
        <v/>
      </c>
    </row>
    <row r="42" spans="1:56" ht="18" customHeight="1" x14ac:dyDescent="0.15">
      <c r="A42" s="62">
        <v>38</v>
      </c>
      <c r="B42" s="297"/>
      <c r="C42" s="82"/>
      <c r="D42" s="70"/>
      <c r="E42" s="298"/>
      <c r="F42" s="71"/>
      <c r="G42" s="71"/>
      <c r="H42" s="286"/>
      <c r="I42" s="72"/>
      <c r="J42" s="73"/>
      <c r="K42" s="74"/>
      <c r="L42" s="73"/>
      <c r="M42" s="75"/>
      <c r="N42" s="75" t="s">
        <v>1</v>
      </c>
      <c r="O42" s="75"/>
      <c r="P42" s="19" t="s">
        <v>191</v>
      </c>
      <c r="Q42" s="700"/>
      <c r="R42" s="19"/>
      <c r="S42" s="705"/>
      <c r="T42" s="77"/>
      <c r="U42" s="87"/>
      <c r="V42" s="79"/>
      <c r="W42" s="125"/>
      <c r="X42" s="122"/>
      <c r="Y42" s="705"/>
      <c r="Z42" s="77"/>
      <c r="AA42" s="87"/>
      <c r="AB42" s="79"/>
      <c r="AC42" s="125"/>
      <c r="AD42" s="122"/>
      <c r="AE42" s="705"/>
      <c r="AF42" s="77"/>
      <c r="AG42" s="87"/>
      <c r="AH42" s="79"/>
      <c r="AI42" s="125"/>
      <c r="AJ42" s="122"/>
      <c r="BA42" s="715" t="str">
        <f t="shared" si="0"/>
        <v/>
      </c>
      <c r="BC42" s="98" t="str">
        <f t="shared" si="1"/>
        <v/>
      </c>
      <c r="BD42" s="97" t="str">
        <f t="shared" si="2"/>
        <v/>
      </c>
    </row>
    <row r="43" spans="1:56" ht="18" customHeight="1" x14ac:dyDescent="0.15">
      <c r="A43" s="62">
        <v>39</v>
      </c>
      <c r="B43" s="297"/>
      <c r="C43" s="82"/>
      <c r="D43" s="70"/>
      <c r="E43" s="298"/>
      <c r="F43" s="71"/>
      <c r="G43" s="71"/>
      <c r="H43" s="286"/>
      <c r="I43" s="72"/>
      <c r="J43" s="73"/>
      <c r="K43" s="74"/>
      <c r="L43" s="73"/>
      <c r="M43" s="75"/>
      <c r="N43" s="75" t="s">
        <v>1</v>
      </c>
      <c r="O43" s="75"/>
      <c r="P43" s="19" t="s">
        <v>191</v>
      </c>
      <c r="Q43" s="700"/>
      <c r="R43" s="19"/>
      <c r="S43" s="705"/>
      <c r="T43" s="77"/>
      <c r="U43" s="87"/>
      <c r="V43" s="79"/>
      <c r="W43" s="125"/>
      <c r="X43" s="122"/>
      <c r="Y43" s="705"/>
      <c r="Z43" s="77"/>
      <c r="AA43" s="87"/>
      <c r="AB43" s="79"/>
      <c r="AC43" s="125"/>
      <c r="AD43" s="122"/>
      <c r="AE43" s="705"/>
      <c r="AF43" s="77"/>
      <c r="AG43" s="87"/>
      <c r="AH43" s="79"/>
      <c r="AI43" s="125"/>
      <c r="AJ43" s="122"/>
      <c r="BA43" s="715" t="str">
        <f t="shared" si="0"/>
        <v/>
      </c>
      <c r="BC43" s="98" t="str">
        <f t="shared" si="1"/>
        <v/>
      </c>
      <c r="BD43" s="97" t="str">
        <f t="shared" si="2"/>
        <v/>
      </c>
    </row>
    <row r="44" spans="1:56" ht="18" customHeight="1" thickBot="1" x14ac:dyDescent="0.2">
      <c r="A44" s="63">
        <v>40</v>
      </c>
      <c r="B44" s="311"/>
      <c r="C44" s="164"/>
      <c r="D44" s="150"/>
      <c r="E44" s="312"/>
      <c r="F44" s="151"/>
      <c r="G44" s="151"/>
      <c r="H44" s="288"/>
      <c r="I44" s="152"/>
      <c r="J44" s="153"/>
      <c r="K44" s="154"/>
      <c r="L44" s="153"/>
      <c r="M44" s="155"/>
      <c r="N44" s="155" t="s">
        <v>1</v>
      </c>
      <c r="O44" s="155"/>
      <c r="P44" s="21" t="s">
        <v>191</v>
      </c>
      <c r="Q44" s="702"/>
      <c r="R44" s="21"/>
      <c r="S44" s="707"/>
      <c r="T44" s="158"/>
      <c r="U44" s="159"/>
      <c r="V44" s="161"/>
      <c r="W44" s="173"/>
      <c r="X44" s="174"/>
      <c r="Y44" s="707"/>
      <c r="Z44" s="158"/>
      <c r="AA44" s="159"/>
      <c r="AB44" s="161"/>
      <c r="AC44" s="173"/>
      <c r="AD44" s="174"/>
      <c r="AE44" s="707"/>
      <c r="AF44" s="158"/>
      <c r="AG44" s="159"/>
      <c r="AH44" s="161"/>
      <c r="AI44" s="173"/>
      <c r="AJ44" s="174"/>
      <c r="BA44" s="715" t="str">
        <f t="shared" si="0"/>
        <v/>
      </c>
      <c r="BC44" s="98" t="str">
        <f t="shared" si="1"/>
        <v/>
      </c>
      <c r="BD44" s="97" t="str">
        <f t="shared" si="2"/>
        <v/>
      </c>
    </row>
    <row r="45" spans="1:56" ht="18" customHeight="1" x14ac:dyDescent="0.15">
      <c r="A45" s="62">
        <v>41</v>
      </c>
      <c r="B45" s="297"/>
      <c r="C45" s="82"/>
      <c r="D45" s="70"/>
      <c r="E45" s="298"/>
      <c r="F45" s="71"/>
      <c r="G45" s="71"/>
      <c r="H45" s="286"/>
      <c r="I45" s="72"/>
      <c r="J45" s="73"/>
      <c r="K45" s="74"/>
      <c r="L45" s="73"/>
      <c r="M45" s="75"/>
      <c r="N45" s="75" t="s">
        <v>1</v>
      </c>
      <c r="O45" s="75"/>
      <c r="P45" s="19" t="s">
        <v>191</v>
      </c>
      <c r="Q45" s="700"/>
      <c r="R45" s="19"/>
      <c r="S45" s="705"/>
      <c r="T45" s="77"/>
      <c r="U45" s="87"/>
      <c r="V45" s="79"/>
      <c r="W45" s="125"/>
      <c r="X45" s="122"/>
      <c r="Y45" s="705"/>
      <c r="Z45" s="77"/>
      <c r="AA45" s="87"/>
      <c r="AB45" s="79"/>
      <c r="AC45" s="125"/>
      <c r="AD45" s="122"/>
      <c r="AE45" s="705"/>
      <c r="AF45" s="77"/>
      <c r="AG45" s="87"/>
      <c r="AH45" s="79"/>
      <c r="AI45" s="125"/>
      <c r="AJ45" s="122"/>
      <c r="BA45" s="715" t="str">
        <f t="shared" si="0"/>
        <v/>
      </c>
      <c r="BC45" s="98" t="str">
        <f t="shared" si="1"/>
        <v/>
      </c>
      <c r="BD45" s="97" t="str">
        <f t="shared" si="2"/>
        <v/>
      </c>
    </row>
    <row r="46" spans="1:56" ht="18" customHeight="1" x14ac:dyDescent="0.15">
      <c r="A46" s="62">
        <v>42</v>
      </c>
      <c r="B46" s="297"/>
      <c r="C46" s="82"/>
      <c r="D46" s="70"/>
      <c r="E46" s="298"/>
      <c r="F46" s="71"/>
      <c r="G46" s="71"/>
      <c r="H46" s="286"/>
      <c r="I46" s="72"/>
      <c r="J46" s="73"/>
      <c r="K46" s="74"/>
      <c r="L46" s="73"/>
      <c r="M46" s="75"/>
      <c r="N46" s="75" t="s">
        <v>1</v>
      </c>
      <c r="O46" s="75"/>
      <c r="P46" s="19" t="s">
        <v>191</v>
      </c>
      <c r="Q46" s="700"/>
      <c r="R46" s="19"/>
      <c r="S46" s="705"/>
      <c r="T46" s="77"/>
      <c r="U46" s="87"/>
      <c r="V46" s="79"/>
      <c r="W46" s="125"/>
      <c r="X46" s="122"/>
      <c r="Y46" s="705"/>
      <c r="Z46" s="77"/>
      <c r="AA46" s="87"/>
      <c r="AB46" s="79"/>
      <c r="AC46" s="125"/>
      <c r="AD46" s="122"/>
      <c r="AE46" s="705"/>
      <c r="AF46" s="77"/>
      <c r="AG46" s="87"/>
      <c r="AH46" s="79"/>
      <c r="AI46" s="125"/>
      <c r="AJ46" s="122"/>
      <c r="BA46" s="715" t="str">
        <f t="shared" si="0"/>
        <v/>
      </c>
      <c r="BC46" s="98" t="str">
        <f t="shared" si="1"/>
        <v/>
      </c>
      <c r="BD46" s="97" t="str">
        <f t="shared" si="2"/>
        <v/>
      </c>
    </row>
    <row r="47" spans="1:56" ht="18" customHeight="1" x14ac:dyDescent="0.15">
      <c r="A47" s="62">
        <v>43</v>
      </c>
      <c r="B47" s="297"/>
      <c r="C47" s="82"/>
      <c r="D47" s="70"/>
      <c r="E47" s="298"/>
      <c r="F47" s="71"/>
      <c r="G47" s="71"/>
      <c r="H47" s="286"/>
      <c r="I47" s="72"/>
      <c r="J47" s="73"/>
      <c r="K47" s="74"/>
      <c r="L47" s="73"/>
      <c r="M47" s="75"/>
      <c r="N47" s="75" t="s">
        <v>1</v>
      </c>
      <c r="O47" s="75"/>
      <c r="P47" s="19" t="s">
        <v>191</v>
      </c>
      <c r="Q47" s="700"/>
      <c r="R47" s="19"/>
      <c r="S47" s="705"/>
      <c r="T47" s="77"/>
      <c r="U47" s="87"/>
      <c r="V47" s="79"/>
      <c r="W47" s="125"/>
      <c r="X47" s="122"/>
      <c r="Y47" s="705"/>
      <c r="Z47" s="77"/>
      <c r="AA47" s="87"/>
      <c r="AB47" s="79"/>
      <c r="AC47" s="125"/>
      <c r="AD47" s="122"/>
      <c r="AE47" s="705"/>
      <c r="AF47" s="77"/>
      <c r="AG47" s="87"/>
      <c r="AH47" s="79"/>
      <c r="AI47" s="125"/>
      <c r="AJ47" s="122"/>
      <c r="BA47" s="715" t="str">
        <f t="shared" si="0"/>
        <v/>
      </c>
      <c r="BC47" s="98" t="str">
        <f t="shared" si="1"/>
        <v/>
      </c>
      <c r="BD47" s="97" t="str">
        <f t="shared" si="2"/>
        <v/>
      </c>
    </row>
    <row r="48" spans="1:56" ht="18" customHeight="1" x14ac:dyDescent="0.15">
      <c r="A48" s="62">
        <v>44</v>
      </c>
      <c r="B48" s="297"/>
      <c r="C48" s="82"/>
      <c r="D48" s="70"/>
      <c r="E48" s="298"/>
      <c r="F48" s="71"/>
      <c r="G48" s="71"/>
      <c r="H48" s="286"/>
      <c r="I48" s="72"/>
      <c r="J48" s="73"/>
      <c r="K48" s="74"/>
      <c r="L48" s="73"/>
      <c r="M48" s="75"/>
      <c r="N48" s="75" t="s">
        <v>1</v>
      </c>
      <c r="O48" s="75"/>
      <c r="P48" s="19" t="s">
        <v>191</v>
      </c>
      <c r="Q48" s="700"/>
      <c r="R48" s="19"/>
      <c r="S48" s="705"/>
      <c r="T48" s="77"/>
      <c r="U48" s="87"/>
      <c r="V48" s="79"/>
      <c r="W48" s="125"/>
      <c r="X48" s="122"/>
      <c r="Y48" s="705"/>
      <c r="Z48" s="77"/>
      <c r="AA48" s="87"/>
      <c r="AB48" s="79"/>
      <c r="AC48" s="125"/>
      <c r="AD48" s="122"/>
      <c r="AE48" s="705"/>
      <c r="AF48" s="77"/>
      <c r="AG48" s="87"/>
      <c r="AH48" s="79"/>
      <c r="AI48" s="125"/>
      <c r="AJ48" s="122"/>
      <c r="BA48" s="715" t="str">
        <f t="shared" si="0"/>
        <v/>
      </c>
      <c r="BC48" s="98" t="str">
        <f t="shared" si="1"/>
        <v/>
      </c>
      <c r="BD48" s="97" t="str">
        <f t="shared" si="2"/>
        <v/>
      </c>
    </row>
    <row r="49" spans="1:56" ht="18" customHeight="1" x14ac:dyDescent="0.15">
      <c r="A49" s="61">
        <v>45</v>
      </c>
      <c r="B49" s="303"/>
      <c r="C49" s="162"/>
      <c r="D49" s="144"/>
      <c r="E49" s="304"/>
      <c r="F49" s="145"/>
      <c r="G49" s="145"/>
      <c r="H49" s="287"/>
      <c r="I49" s="146"/>
      <c r="J49" s="147"/>
      <c r="K49" s="148"/>
      <c r="L49" s="147"/>
      <c r="M49" s="149"/>
      <c r="N49" s="149" t="s">
        <v>1</v>
      </c>
      <c r="O49" s="149"/>
      <c r="P49" s="20" t="s">
        <v>191</v>
      </c>
      <c r="Q49" s="701"/>
      <c r="R49" s="20"/>
      <c r="S49" s="706"/>
      <c r="T49" s="156"/>
      <c r="U49" s="157"/>
      <c r="V49" s="160"/>
      <c r="W49" s="170"/>
      <c r="X49" s="171"/>
      <c r="Y49" s="706"/>
      <c r="Z49" s="156"/>
      <c r="AA49" s="157"/>
      <c r="AB49" s="160"/>
      <c r="AC49" s="170"/>
      <c r="AD49" s="171"/>
      <c r="AE49" s="706"/>
      <c r="AF49" s="156"/>
      <c r="AG49" s="157"/>
      <c r="AH49" s="160"/>
      <c r="AI49" s="170"/>
      <c r="AJ49" s="171"/>
      <c r="BA49" s="715" t="str">
        <f t="shared" si="0"/>
        <v/>
      </c>
      <c r="BC49" s="98" t="str">
        <f t="shared" si="1"/>
        <v/>
      </c>
      <c r="BD49" s="97" t="str">
        <f t="shared" si="2"/>
        <v/>
      </c>
    </row>
    <row r="50" spans="1:56" ht="18" customHeight="1" x14ac:dyDescent="0.15">
      <c r="A50" s="62">
        <v>46</v>
      </c>
      <c r="B50" s="297"/>
      <c r="C50" s="82"/>
      <c r="D50" s="70"/>
      <c r="E50" s="298"/>
      <c r="F50" s="71"/>
      <c r="G50" s="71"/>
      <c r="H50" s="286"/>
      <c r="I50" s="72"/>
      <c r="J50" s="73"/>
      <c r="K50" s="74"/>
      <c r="L50" s="73"/>
      <c r="M50" s="75"/>
      <c r="N50" s="75" t="s">
        <v>1</v>
      </c>
      <c r="O50" s="75"/>
      <c r="P50" s="19" t="s">
        <v>191</v>
      </c>
      <c r="Q50" s="700"/>
      <c r="R50" s="19"/>
      <c r="S50" s="705"/>
      <c r="T50" s="77"/>
      <c r="U50" s="87"/>
      <c r="V50" s="79"/>
      <c r="W50" s="125"/>
      <c r="X50" s="122"/>
      <c r="Y50" s="705"/>
      <c r="Z50" s="77"/>
      <c r="AA50" s="87"/>
      <c r="AB50" s="79"/>
      <c r="AC50" s="125"/>
      <c r="AD50" s="122"/>
      <c r="AE50" s="705"/>
      <c r="AF50" s="77"/>
      <c r="AG50" s="87"/>
      <c r="AH50" s="79"/>
      <c r="AI50" s="125"/>
      <c r="AJ50" s="122"/>
      <c r="BA50" s="715" t="str">
        <f t="shared" si="0"/>
        <v/>
      </c>
      <c r="BC50" s="98" t="str">
        <f t="shared" si="1"/>
        <v/>
      </c>
      <c r="BD50" s="97" t="str">
        <f t="shared" si="2"/>
        <v/>
      </c>
    </row>
    <row r="51" spans="1:56" ht="18" customHeight="1" x14ac:dyDescent="0.15">
      <c r="A51" s="62">
        <v>47</v>
      </c>
      <c r="B51" s="297"/>
      <c r="C51" s="82"/>
      <c r="D51" s="70"/>
      <c r="E51" s="298"/>
      <c r="F51" s="71"/>
      <c r="G51" s="71"/>
      <c r="H51" s="286"/>
      <c r="I51" s="72"/>
      <c r="J51" s="73"/>
      <c r="K51" s="74"/>
      <c r="L51" s="73"/>
      <c r="M51" s="75"/>
      <c r="N51" s="75" t="s">
        <v>1</v>
      </c>
      <c r="O51" s="75"/>
      <c r="P51" s="19" t="s">
        <v>191</v>
      </c>
      <c r="Q51" s="700"/>
      <c r="R51" s="19"/>
      <c r="S51" s="705"/>
      <c r="T51" s="77"/>
      <c r="U51" s="87"/>
      <c r="V51" s="79"/>
      <c r="W51" s="125"/>
      <c r="X51" s="122"/>
      <c r="Y51" s="705"/>
      <c r="Z51" s="77"/>
      <c r="AA51" s="87"/>
      <c r="AB51" s="79"/>
      <c r="AC51" s="125"/>
      <c r="AD51" s="122"/>
      <c r="AE51" s="705"/>
      <c r="AF51" s="77"/>
      <c r="AG51" s="87"/>
      <c r="AH51" s="79"/>
      <c r="AI51" s="125"/>
      <c r="AJ51" s="122"/>
      <c r="BA51" s="715" t="str">
        <f t="shared" si="0"/>
        <v/>
      </c>
      <c r="BC51" s="98" t="str">
        <f t="shared" si="1"/>
        <v/>
      </c>
      <c r="BD51" s="97" t="str">
        <f t="shared" si="2"/>
        <v/>
      </c>
    </row>
    <row r="52" spans="1:56" ht="18" customHeight="1" x14ac:dyDescent="0.15">
      <c r="A52" s="62">
        <v>48</v>
      </c>
      <c r="B52" s="297"/>
      <c r="C52" s="82"/>
      <c r="D52" s="70"/>
      <c r="E52" s="298"/>
      <c r="F52" s="71"/>
      <c r="G52" s="71"/>
      <c r="H52" s="286"/>
      <c r="I52" s="72"/>
      <c r="J52" s="73"/>
      <c r="K52" s="74"/>
      <c r="L52" s="73"/>
      <c r="M52" s="75"/>
      <c r="N52" s="75" t="s">
        <v>1</v>
      </c>
      <c r="O52" s="75"/>
      <c r="P52" s="19" t="s">
        <v>191</v>
      </c>
      <c r="Q52" s="700"/>
      <c r="R52" s="19"/>
      <c r="S52" s="705"/>
      <c r="T52" s="77"/>
      <c r="U52" s="87"/>
      <c r="V52" s="79"/>
      <c r="W52" s="125"/>
      <c r="X52" s="122"/>
      <c r="Y52" s="705"/>
      <c r="Z52" s="77"/>
      <c r="AA52" s="87"/>
      <c r="AB52" s="79"/>
      <c r="AC52" s="125"/>
      <c r="AD52" s="122"/>
      <c r="AE52" s="705"/>
      <c r="AF52" s="77"/>
      <c r="AG52" s="87"/>
      <c r="AH52" s="79"/>
      <c r="AI52" s="125"/>
      <c r="AJ52" s="122"/>
      <c r="BA52" s="715" t="str">
        <f t="shared" si="0"/>
        <v/>
      </c>
      <c r="BC52" s="98" t="str">
        <f t="shared" si="1"/>
        <v/>
      </c>
      <c r="BD52" s="97" t="str">
        <f t="shared" si="2"/>
        <v/>
      </c>
    </row>
    <row r="53" spans="1:56" ht="18" customHeight="1" x14ac:dyDescent="0.15">
      <c r="A53" s="62">
        <v>49</v>
      </c>
      <c r="B53" s="297"/>
      <c r="C53" s="82"/>
      <c r="D53" s="70"/>
      <c r="E53" s="298"/>
      <c r="F53" s="71"/>
      <c r="G53" s="71"/>
      <c r="H53" s="286"/>
      <c r="I53" s="72"/>
      <c r="J53" s="73"/>
      <c r="K53" s="74"/>
      <c r="L53" s="73"/>
      <c r="M53" s="75"/>
      <c r="N53" s="75" t="s">
        <v>1</v>
      </c>
      <c r="O53" s="75"/>
      <c r="P53" s="19" t="s">
        <v>191</v>
      </c>
      <c r="Q53" s="700"/>
      <c r="R53" s="19"/>
      <c r="S53" s="705"/>
      <c r="T53" s="77"/>
      <c r="U53" s="87"/>
      <c r="V53" s="79"/>
      <c r="W53" s="125"/>
      <c r="X53" s="122"/>
      <c r="Y53" s="705"/>
      <c r="Z53" s="77"/>
      <c r="AA53" s="87"/>
      <c r="AB53" s="79"/>
      <c r="AC53" s="125"/>
      <c r="AD53" s="122"/>
      <c r="AE53" s="705"/>
      <c r="AF53" s="77"/>
      <c r="AG53" s="87"/>
      <c r="AH53" s="79"/>
      <c r="AI53" s="125"/>
      <c r="AJ53" s="122"/>
      <c r="BA53" s="715" t="str">
        <f t="shared" si="0"/>
        <v/>
      </c>
      <c r="BC53" s="98" t="str">
        <f t="shared" si="1"/>
        <v/>
      </c>
      <c r="BD53" s="97" t="str">
        <f t="shared" si="2"/>
        <v/>
      </c>
    </row>
    <row r="54" spans="1:56" ht="18" customHeight="1" thickBot="1" x14ac:dyDescent="0.2">
      <c r="A54" s="63">
        <v>50</v>
      </c>
      <c r="B54" s="311"/>
      <c r="C54" s="164"/>
      <c r="D54" s="150"/>
      <c r="E54" s="312"/>
      <c r="F54" s="151"/>
      <c r="G54" s="151"/>
      <c r="H54" s="288"/>
      <c r="I54" s="152"/>
      <c r="J54" s="153"/>
      <c r="K54" s="154"/>
      <c r="L54" s="153"/>
      <c r="M54" s="155"/>
      <c r="N54" s="155" t="s">
        <v>1</v>
      </c>
      <c r="O54" s="155"/>
      <c r="P54" s="21" t="s">
        <v>191</v>
      </c>
      <c r="Q54" s="702"/>
      <c r="R54" s="21"/>
      <c r="S54" s="707"/>
      <c r="T54" s="158"/>
      <c r="U54" s="159"/>
      <c r="V54" s="161"/>
      <c r="W54" s="173"/>
      <c r="X54" s="174"/>
      <c r="Y54" s="707"/>
      <c r="Z54" s="158"/>
      <c r="AA54" s="159"/>
      <c r="AB54" s="161"/>
      <c r="AC54" s="173"/>
      <c r="AD54" s="174"/>
      <c r="AE54" s="707"/>
      <c r="AF54" s="158"/>
      <c r="AG54" s="159"/>
      <c r="AH54" s="161"/>
      <c r="AI54" s="173"/>
      <c r="AJ54" s="174"/>
      <c r="BA54" s="715" t="str">
        <f t="shared" si="0"/>
        <v/>
      </c>
      <c r="BC54" s="98" t="str">
        <f t="shared" si="1"/>
        <v/>
      </c>
      <c r="BD54" s="97" t="str">
        <f t="shared" si="2"/>
        <v/>
      </c>
    </row>
    <row r="55" spans="1:56" ht="18" customHeight="1" x14ac:dyDescent="0.15">
      <c r="A55" s="62">
        <v>51</v>
      </c>
      <c r="B55" s="297"/>
      <c r="C55" s="82"/>
      <c r="D55" s="70"/>
      <c r="E55" s="298"/>
      <c r="F55" s="71"/>
      <c r="G55" s="71"/>
      <c r="H55" s="286"/>
      <c r="I55" s="72"/>
      <c r="J55" s="73"/>
      <c r="K55" s="74"/>
      <c r="L55" s="73"/>
      <c r="M55" s="75"/>
      <c r="N55" s="75" t="s">
        <v>1</v>
      </c>
      <c r="O55" s="75"/>
      <c r="P55" s="19" t="s">
        <v>191</v>
      </c>
      <c r="Q55" s="700"/>
      <c r="R55" s="19"/>
      <c r="S55" s="705"/>
      <c r="T55" s="77"/>
      <c r="U55" s="87"/>
      <c r="V55" s="79"/>
      <c r="W55" s="125"/>
      <c r="X55" s="122"/>
      <c r="Y55" s="705"/>
      <c r="Z55" s="77"/>
      <c r="AA55" s="87"/>
      <c r="AB55" s="79"/>
      <c r="AC55" s="125"/>
      <c r="AD55" s="122"/>
      <c r="AE55" s="705"/>
      <c r="AF55" s="77"/>
      <c r="AG55" s="87"/>
      <c r="AH55" s="79"/>
      <c r="AI55" s="125"/>
      <c r="AJ55" s="122"/>
      <c r="BA55" s="715" t="str">
        <f t="shared" si="0"/>
        <v/>
      </c>
      <c r="BC55" s="98" t="str">
        <f t="shared" si="1"/>
        <v/>
      </c>
      <c r="BD55" s="97" t="str">
        <f t="shared" si="2"/>
        <v/>
      </c>
    </row>
    <row r="56" spans="1:56" ht="18" customHeight="1" x14ac:dyDescent="0.15">
      <c r="A56" s="62">
        <v>52</v>
      </c>
      <c r="B56" s="297"/>
      <c r="C56" s="82"/>
      <c r="D56" s="70"/>
      <c r="E56" s="298"/>
      <c r="F56" s="71"/>
      <c r="G56" s="71"/>
      <c r="H56" s="286"/>
      <c r="I56" s="72"/>
      <c r="J56" s="73"/>
      <c r="K56" s="74"/>
      <c r="L56" s="73"/>
      <c r="M56" s="75"/>
      <c r="N56" s="75" t="s">
        <v>1</v>
      </c>
      <c r="O56" s="75"/>
      <c r="P56" s="19" t="s">
        <v>191</v>
      </c>
      <c r="Q56" s="700"/>
      <c r="R56" s="19"/>
      <c r="S56" s="705"/>
      <c r="T56" s="77"/>
      <c r="U56" s="87"/>
      <c r="V56" s="79"/>
      <c r="W56" s="125"/>
      <c r="X56" s="122"/>
      <c r="Y56" s="705"/>
      <c r="Z56" s="77"/>
      <c r="AA56" s="87"/>
      <c r="AB56" s="79"/>
      <c r="AC56" s="125"/>
      <c r="AD56" s="122"/>
      <c r="AE56" s="705"/>
      <c r="AF56" s="77"/>
      <c r="AG56" s="87"/>
      <c r="AH56" s="79"/>
      <c r="AI56" s="125"/>
      <c r="AJ56" s="122"/>
      <c r="BA56" s="715" t="str">
        <f t="shared" si="0"/>
        <v/>
      </c>
      <c r="BC56" s="98" t="str">
        <f t="shared" si="1"/>
        <v/>
      </c>
      <c r="BD56" s="97" t="str">
        <f t="shared" si="2"/>
        <v/>
      </c>
    </row>
    <row r="57" spans="1:56" ht="18" customHeight="1" x14ac:dyDescent="0.15">
      <c r="A57" s="62">
        <v>53</v>
      </c>
      <c r="B57" s="297"/>
      <c r="C57" s="82"/>
      <c r="D57" s="70"/>
      <c r="E57" s="298"/>
      <c r="F57" s="71"/>
      <c r="G57" s="71"/>
      <c r="H57" s="286"/>
      <c r="I57" s="72"/>
      <c r="J57" s="73"/>
      <c r="K57" s="74"/>
      <c r="L57" s="73"/>
      <c r="M57" s="75"/>
      <c r="N57" s="75" t="s">
        <v>1</v>
      </c>
      <c r="O57" s="75"/>
      <c r="P57" s="19" t="s">
        <v>191</v>
      </c>
      <c r="Q57" s="700"/>
      <c r="R57" s="19"/>
      <c r="S57" s="705"/>
      <c r="T57" s="77"/>
      <c r="U57" s="87"/>
      <c r="V57" s="79"/>
      <c r="W57" s="125"/>
      <c r="X57" s="122"/>
      <c r="Y57" s="705"/>
      <c r="Z57" s="77"/>
      <c r="AA57" s="87"/>
      <c r="AB57" s="79"/>
      <c r="AC57" s="125"/>
      <c r="AD57" s="122"/>
      <c r="AE57" s="705"/>
      <c r="AF57" s="77"/>
      <c r="AG57" s="87"/>
      <c r="AH57" s="79"/>
      <c r="AI57" s="125"/>
      <c r="AJ57" s="122"/>
      <c r="BA57" s="715" t="str">
        <f t="shared" si="0"/>
        <v/>
      </c>
      <c r="BC57" s="98" t="str">
        <f t="shared" si="1"/>
        <v/>
      </c>
      <c r="BD57" s="97" t="str">
        <f t="shared" si="2"/>
        <v/>
      </c>
    </row>
    <row r="58" spans="1:56" ht="18" customHeight="1" x14ac:dyDescent="0.15">
      <c r="A58" s="62">
        <v>54</v>
      </c>
      <c r="B58" s="297"/>
      <c r="C58" s="82"/>
      <c r="D58" s="70"/>
      <c r="E58" s="298"/>
      <c r="F58" s="71"/>
      <c r="G58" s="71"/>
      <c r="H58" s="286"/>
      <c r="I58" s="72"/>
      <c r="J58" s="73"/>
      <c r="K58" s="74"/>
      <c r="L58" s="73"/>
      <c r="M58" s="75"/>
      <c r="N58" s="75" t="s">
        <v>1</v>
      </c>
      <c r="O58" s="75"/>
      <c r="P58" s="19" t="s">
        <v>191</v>
      </c>
      <c r="Q58" s="700"/>
      <c r="R58" s="19"/>
      <c r="S58" s="705"/>
      <c r="T58" s="77"/>
      <c r="U58" s="87"/>
      <c r="V58" s="79"/>
      <c r="W58" s="125"/>
      <c r="X58" s="122"/>
      <c r="Y58" s="705"/>
      <c r="Z58" s="77"/>
      <c r="AA58" s="87"/>
      <c r="AB58" s="79"/>
      <c r="AC58" s="125"/>
      <c r="AD58" s="122"/>
      <c r="AE58" s="705"/>
      <c r="AF58" s="77"/>
      <c r="AG58" s="87"/>
      <c r="AH58" s="79"/>
      <c r="AI58" s="125"/>
      <c r="AJ58" s="122"/>
      <c r="BA58" s="715" t="str">
        <f t="shared" si="0"/>
        <v/>
      </c>
      <c r="BC58" s="98" t="str">
        <f t="shared" si="1"/>
        <v/>
      </c>
      <c r="BD58" s="97" t="str">
        <f t="shared" si="2"/>
        <v/>
      </c>
    </row>
    <row r="59" spans="1:56" ht="18" customHeight="1" x14ac:dyDescent="0.15">
      <c r="A59" s="61">
        <v>55</v>
      </c>
      <c r="B59" s="303"/>
      <c r="C59" s="162"/>
      <c r="D59" s="144"/>
      <c r="E59" s="304"/>
      <c r="F59" s="145"/>
      <c r="G59" s="145"/>
      <c r="H59" s="287"/>
      <c r="I59" s="146"/>
      <c r="J59" s="147"/>
      <c r="K59" s="148"/>
      <c r="L59" s="147"/>
      <c r="M59" s="149"/>
      <c r="N59" s="149" t="s">
        <v>1</v>
      </c>
      <c r="O59" s="149"/>
      <c r="P59" s="20" t="s">
        <v>191</v>
      </c>
      <c r="Q59" s="701"/>
      <c r="R59" s="20"/>
      <c r="S59" s="706"/>
      <c r="T59" s="156"/>
      <c r="U59" s="157"/>
      <c r="V59" s="160"/>
      <c r="W59" s="170"/>
      <c r="X59" s="171"/>
      <c r="Y59" s="706"/>
      <c r="Z59" s="156"/>
      <c r="AA59" s="157"/>
      <c r="AB59" s="160"/>
      <c r="AC59" s="170"/>
      <c r="AD59" s="171"/>
      <c r="AE59" s="706"/>
      <c r="AF59" s="156"/>
      <c r="AG59" s="157"/>
      <c r="AH59" s="160"/>
      <c r="AI59" s="170"/>
      <c r="AJ59" s="171"/>
      <c r="BA59" s="715" t="str">
        <f t="shared" si="0"/>
        <v/>
      </c>
      <c r="BC59" s="98" t="str">
        <f t="shared" si="1"/>
        <v/>
      </c>
      <c r="BD59" s="97" t="str">
        <f t="shared" si="2"/>
        <v/>
      </c>
    </row>
    <row r="60" spans="1:56" ht="18" customHeight="1" x14ac:dyDescent="0.15">
      <c r="A60" s="62">
        <v>56</v>
      </c>
      <c r="B60" s="297"/>
      <c r="C60" s="82"/>
      <c r="D60" s="70"/>
      <c r="E60" s="298"/>
      <c r="F60" s="71"/>
      <c r="G60" s="71"/>
      <c r="H60" s="286"/>
      <c r="I60" s="72"/>
      <c r="J60" s="73"/>
      <c r="K60" s="74"/>
      <c r="L60" s="73"/>
      <c r="M60" s="75"/>
      <c r="N60" s="75" t="s">
        <v>1</v>
      </c>
      <c r="O60" s="75"/>
      <c r="P60" s="19" t="s">
        <v>191</v>
      </c>
      <c r="Q60" s="700"/>
      <c r="R60" s="19"/>
      <c r="S60" s="705"/>
      <c r="T60" s="77"/>
      <c r="U60" s="87"/>
      <c r="V60" s="79"/>
      <c r="W60" s="125"/>
      <c r="X60" s="122"/>
      <c r="Y60" s="705"/>
      <c r="Z60" s="77"/>
      <c r="AA60" s="87"/>
      <c r="AB60" s="79"/>
      <c r="AC60" s="125"/>
      <c r="AD60" s="122"/>
      <c r="AE60" s="705"/>
      <c r="AF60" s="77"/>
      <c r="AG60" s="87"/>
      <c r="AH60" s="79"/>
      <c r="AI60" s="125"/>
      <c r="AJ60" s="122"/>
      <c r="BA60" s="715" t="str">
        <f t="shared" si="0"/>
        <v/>
      </c>
      <c r="BC60" s="98" t="str">
        <f t="shared" si="1"/>
        <v/>
      </c>
      <c r="BD60" s="97" t="str">
        <f t="shared" si="2"/>
        <v/>
      </c>
    </row>
    <row r="61" spans="1:56" ht="18" customHeight="1" x14ac:dyDescent="0.15">
      <c r="A61" s="62">
        <v>57</v>
      </c>
      <c r="B61" s="297"/>
      <c r="C61" s="82"/>
      <c r="D61" s="70"/>
      <c r="E61" s="298"/>
      <c r="F61" s="71"/>
      <c r="G61" s="71"/>
      <c r="H61" s="286"/>
      <c r="I61" s="72"/>
      <c r="J61" s="73"/>
      <c r="K61" s="74"/>
      <c r="L61" s="73"/>
      <c r="M61" s="75"/>
      <c r="N61" s="75" t="s">
        <v>1</v>
      </c>
      <c r="O61" s="75"/>
      <c r="P61" s="19" t="s">
        <v>191</v>
      </c>
      <c r="Q61" s="700"/>
      <c r="R61" s="19"/>
      <c r="S61" s="705"/>
      <c r="T61" s="77"/>
      <c r="U61" s="87"/>
      <c r="V61" s="79"/>
      <c r="W61" s="125"/>
      <c r="X61" s="122"/>
      <c r="Y61" s="705"/>
      <c r="Z61" s="77"/>
      <c r="AA61" s="87"/>
      <c r="AB61" s="79"/>
      <c r="AC61" s="125"/>
      <c r="AD61" s="122"/>
      <c r="AE61" s="705"/>
      <c r="AF61" s="77"/>
      <c r="AG61" s="87"/>
      <c r="AH61" s="79"/>
      <c r="AI61" s="125"/>
      <c r="AJ61" s="122"/>
      <c r="BA61" s="715" t="str">
        <f t="shared" si="0"/>
        <v/>
      </c>
      <c r="BC61" s="98" t="str">
        <f t="shared" si="1"/>
        <v/>
      </c>
      <c r="BD61" s="97" t="str">
        <f t="shared" si="2"/>
        <v/>
      </c>
    </row>
    <row r="62" spans="1:56" ht="18" customHeight="1" x14ac:dyDescent="0.15">
      <c r="A62" s="62">
        <v>58</v>
      </c>
      <c r="B62" s="297"/>
      <c r="C62" s="82"/>
      <c r="D62" s="70"/>
      <c r="E62" s="298"/>
      <c r="F62" s="71"/>
      <c r="G62" s="71"/>
      <c r="H62" s="286"/>
      <c r="I62" s="72"/>
      <c r="J62" s="73"/>
      <c r="K62" s="74"/>
      <c r="L62" s="73"/>
      <c r="M62" s="75"/>
      <c r="N62" s="75" t="s">
        <v>1</v>
      </c>
      <c r="O62" s="75"/>
      <c r="P62" s="19" t="s">
        <v>191</v>
      </c>
      <c r="Q62" s="700"/>
      <c r="R62" s="19"/>
      <c r="S62" s="705"/>
      <c r="T62" s="77"/>
      <c r="U62" s="87"/>
      <c r="V62" s="79"/>
      <c r="W62" s="125"/>
      <c r="X62" s="122"/>
      <c r="Y62" s="705"/>
      <c r="Z62" s="77"/>
      <c r="AA62" s="87"/>
      <c r="AB62" s="79"/>
      <c r="AC62" s="125"/>
      <c r="AD62" s="122"/>
      <c r="AE62" s="705"/>
      <c r="AF62" s="77"/>
      <c r="AG62" s="87"/>
      <c r="AH62" s="79"/>
      <c r="AI62" s="125"/>
      <c r="AJ62" s="122"/>
      <c r="BA62" s="715" t="str">
        <f t="shared" si="0"/>
        <v/>
      </c>
      <c r="BC62" s="98" t="str">
        <f t="shared" si="1"/>
        <v/>
      </c>
      <c r="BD62" s="97" t="str">
        <f t="shared" si="2"/>
        <v/>
      </c>
    </row>
    <row r="63" spans="1:56" ht="18" customHeight="1" x14ac:dyDescent="0.15">
      <c r="A63" s="62">
        <v>59</v>
      </c>
      <c r="B63" s="297"/>
      <c r="C63" s="82"/>
      <c r="D63" s="70"/>
      <c r="E63" s="298"/>
      <c r="F63" s="71"/>
      <c r="G63" s="71"/>
      <c r="H63" s="286"/>
      <c r="I63" s="72"/>
      <c r="J63" s="73"/>
      <c r="K63" s="74"/>
      <c r="L63" s="73"/>
      <c r="M63" s="75"/>
      <c r="N63" s="75" t="s">
        <v>1</v>
      </c>
      <c r="O63" s="75"/>
      <c r="P63" s="19" t="s">
        <v>191</v>
      </c>
      <c r="Q63" s="700"/>
      <c r="R63" s="19"/>
      <c r="S63" s="705"/>
      <c r="T63" s="77"/>
      <c r="U63" s="87"/>
      <c r="V63" s="79"/>
      <c r="W63" s="125"/>
      <c r="X63" s="122"/>
      <c r="Y63" s="705"/>
      <c r="Z63" s="77"/>
      <c r="AA63" s="87"/>
      <c r="AB63" s="79"/>
      <c r="AC63" s="125"/>
      <c r="AD63" s="122"/>
      <c r="AE63" s="705"/>
      <c r="AF63" s="77"/>
      <c r="AG63" s="87"/>
      <c r="AH63" s="79"/>
      <c r="AI63" s="125"/>
      <c r="AJ63" s="122"/>
      <c r="BA63" s="715" t="str">
        <f t="shared" si="0"/>
        <v/>
      </c>
      <c r="BC63" s="98" t="str">
        <f t="shared" si="1"/>
        <v/>
      </c>
      <c r="BD63" s="97" t="str">
        <f t="shared" si="2"/>
        <v/>
      </c>
    </row>
    <row r="64" spans="1:56" ht="18" customHeight="1" thickBot="1" x14ac:dyDescent="0.2">
      <c r="A64" s="63">
        <v>60</v>
      </c>
      <c r="B64" s="311"/>
      <c r="C64" s="164"/>
      <c r="D64" s="150"/>
      <c r="E64" s="312"/>
      <c r="F64" s="151"/>
      <c r="G64" s="151"/>
      <c r="H64" s="288"/>
      <c r="I64" s="152"/>
      <c r="J64" s="153"/>
      <c r="K64" s="154"/>
      <c r="L64" s="153"/>
      <c r="M64" s="155"/>
      <c r="N64" s="155" t="s">
        <v>1</v>
      </c>
      <c r="O64" s="155"/>
      <c r="P64" s="21" t="s">
        <v>191</v>
      </c>
      <c r="Q64" s="702"/>
      <c r="R64" s="21"/>
      <c r="S64" s="707"/>
      <c r="T64" s="158"/>
      <c r="U64" s="159"/>
      <c r="V64" s="161"/>
      <c r="W64" s="173"/>
      <c r="X64" s="174"/>
      <c r="Y64" s="707"/>
      <c r="Z64" s="158"/>
      <c r="AA64" s="159"/>
      <c r="AB64" s="161"/>
      <c r="AC64" s="173"/>
      <c r="AD64" s="174"/>
      <c r="AE64" s="707"/>
      <c r="AF64" s="158"/>
      <c r="AG64" s="159"/>
      <c r="AH64" s="161"/>
      <c r="AI64" s="173"/>
      <c r="AJ64" s="174"/>
      <c r="BA64" s="715" t="str">
        <f t="shared" si="0"/>
        <v/>
      </c>
      <c r="BC64" s="98" t="str">
        <f t="shared" si="1"/>
        <v/>
      </c>
      <c r="BD64" s="97" t="str">
        <f t="shared" si="2"/>
        <v/>
      </c>
    </row>
    <row r="65" spans="1:56" ht="18" customHeight="1" x14ac:dyDescent="0.15">
      <c r="A65" s="62">
        <v>61</v>
      </c>
      <c r="B65" s="297"/>
      <c r="C65" s="82"/>
      <c r="D65" s="70"/>
      <c r="E65" s="298"/>
      <c r="F65" s="71"/>
      <c r="G65" s="71"/>
      <c r="H65" s="286"/>
      <c r="I65" s="72"/>
      <c r="J65" s="73"/>
      <c r="K65" s="74"/>
      <c r="L65" s="73"/>
      <c r="M65" s="75"/>
      <c r="N65" s="75" t="s">
        <v>1</v>
      </c>
      <c r="O65" s="75"/>
      <c r="P65" s="19" t="s">
        <v>191</v>
      </c>
      <c r="Q65" s="700"/>
      <c r="R65" s="19"/>
      <c r="S65" s="705"/>
      <c r="T65" s="77"/>
      <c r="U65" s="87"/>
      <c r="V65" s="79"/>
      <c r="W65" s="125"/>
      <c r="X65" s="122"/>
      <c r="Y65" s="705"/>
      <c r="Z65" s="77"/>
      <c r="AA65" s="87"/>
      <c r="AB65" s="79"/>
      <c r="AC65" s="125"/>
      <c r="AD65" s="122"/>
      <c r="AE65" s="705"/>
      <c r="AF65" s="77"/>
      <c r="AG65" s="87"/>
      <c r="AH65" s="79"/>
      <c r="AI65" s="125"/>
      <c r="AJ65" s="122"/>
      <c r="BA65" s="715" t="str">
        <f t="shared" si="0"/>
        <v/>
      </c>
      <c r="BC65" s="98" t="str">
        <f t="shared" si="1"/>
        <v/>
      </c>
      <c r="BD65" s="97" t="str">
        <f t="shared" si="2"/>
        <v/>
      </c>
    </row>
    <row r="66" spans="1:56" ht="18" customHeight="1" x14ac:dyDescent="0.15">
      <c r="A66" s="62">
        <v>62</v>
      </c>
      <c r="B66" s="297"/>
      <c r="C66" s="82"/>
      <c r="D66" s="70"/>
      <c r="E66" s="298"/>
      <c r="F66" s="71"/>
      <c r="G66" s="71"/>
      <c r="H66" s="286"/>
      <c r="I66" s="72"/>
      <c r="J66" s="73"/>
      <c r="K66" s="74"/>
      <c r="L66" s="73"/>
      <c r="M66" s="75"/>
      <c r="N66" s="75" t="s">
        <v>1</v>
      </c>
      <c r="O66" s="75"/>
      <c r="P66" s="19" t="s">
        <v>191</v>
      </c>
      <c r="Q66" s="700"/>
      <c r="R66" s="19"/>
      <c r="S66" s="705"/>
      <c r="T66" s="77"/>
      <c r="U66" s="87"/>
      <c r="V66" s="79"/>
      <c r="W66" s="125"/>
      <c r="X66" s="122"/>
      <c r="Y66" s="705"/>
      <c r="Z66" s="77"/>
      <c r="AA66" s="87"/>
      <c r="AB66" s="79"/>
      <c r="AC66" s="125"/>
      <c r="AD66" s="122"/>
      <c r="AE66" s="705"/>
      <c r="AF66" s="77"/>
      <c r="AG66" s="87"/>
      <c r="AH66" s="79"/>
      <c r="AI66" s="125"/>
      <c r="AJ66" s="122"/>
      <c r="BA66" s="715" t="str">
        <f t="shared" si="0"/>
        <v/>
      </c>
      <c r="BC66" s="98" t="str">
        <f t="shared" si="1"/>
        <v/>
      </c>
      <c r="BD66" s="97" t="str">
        <f t="shared" si="2"/>
        <v/>
      </c>
    </row>
    <row r="67" spans="1:56" ht="18" customHeight="1" x14ac:dyDescent="0.15">
      <c r="A67" s="62">
        <v>63</v>
      </c>
      <c r="B67" s="297"/>
      <c r="C67" s="82"/>
      <c r="D67" s="70"/>
      <c r="E67" s="298"/>
      <c r="F67" s="71"/>
      <c r="G67" s="71"/>
      <c r="H67" s="286"/>
      <c r="I67" s="72"/>
      <c r="J67" s="73"/>
      <c r="K67" s="74"/>
      <c r="L67" s="73"/>
      <c r="M67" s="75"/>
      <c r="N67" s="75" t="s">
        <v>1</v>
      </c>
      <c r="O67" s="75"/>
      <c r="P67" s="19" t="s">
        <v>191</v>
      </c>
      <c r="Q67" s="700"/>
      <c r="R67" s="19"/>
      <c r="S67" s="705"/>
      <c r="T67" s="77"/>
      <c r="U67" s="87"/>
      <c r="V67" s="79"/>
      <c r="W67" s="125"/>
      <c r="X67" s="122"/>
      <c r="Y67" s="705"/>
      <c r="Z67" s="77"/>
      <c r="AA67" s="87"/>
      <c r="AB67" s="79"/>
      <c r="AC67" s="125"/>
      <c r="AD67" s="122"/>
      <c r="AE67" s="705"/>
      <c r="AF67" s="77"/>
      <c r="AG67" s="87"/>
      <c r="AH67" s="79"/>
      <c r="AI67" s="125"/>
      <c r="AJ67" s="122"/>
      <c r="BA67" s="715" t="str">
        <f t="shared" si="0"/>
        <v/>
      </c>
      <c r="BC67" s="98" t="str">
        <f t="shared" si="1"/>
        <v/>
      </c>
      <c r="BD67" s="97" t="str">
        <f t="shared" si="2"/>
        <v/>
      </c>
    </row>
    <row r="68" spans="1:56" ht="18" customHeight="1" x14ac:dyDescent="0.15">
      <c r="A68" s="62">
        <v>64</v>
      </c>
      <c r="B68" s="297"/>
      <c r="C68" s="82"/>
      <c r="D68" s="70"/>
      <c r="E68" s="298"/>
      <c r="F68" s="71"/>
      <c r="G68" s="71"/>
      <c r="H68" s="286"/>
      <c r="I68" s="72"/>
      <c r="J68" s="73"/>
      <c r="K68" s="74"/>
      <c r="L68" s="73"/>
      <c r="M68" s="75"/>
      <c r="N68" s="75" t="s">
        <v>1</v>
      </c>
      <c r="O68" s="75"/>
      <c r="P68" s="19" t="s">
        <v>191</v>
      </c>
      <c r="Q68" s="700"/>
      <c r="R68" s="19"/>
      <c r="S68" s="705"/>
      <c r="T68" s="77"/>
      <c r="U68" s="87"/>
      <c r="V68" s="79"/>
      <c r="W68" s="125"/>
      <c r="X68" s="122"/>
      <c r="Y68" s="705"/>
      <c r="Z68" s="77"/>
      <c r="AA68" s="87"/>
      <c r="AB68" s="79"/>
      <c r="AC68" s="125"/>
      <c r="AD68" s="122"/>
      <c r="AE68" s="705"/>
      <c r="AF68" s="77"/>
      <c r="AG68" s="87"/>
      <c r="AH68" s="79"/>
      <c r="AI68" s="125"/>
      <c r="AJ68" s="122"/>
      <c r="BA68" s="715" t="str">
        <f t="shared" si="0"/>
        <v/>
      </c>
      <c r="BC68" s="98" t="str">
        <f t="shared" si="1"/>
        <v/>
      </c>
      <c r="BD68" s="97" t="str">
        <f t="shared" si="2"/>
        <v/>
      </c>
    </row>
    <row r="69" spans="1:56" ht="18" customHeight="1" x14ac:dyDescent="0.15">
      <c r="A69" s="61">
        <v>65</v>
      </c>
      <c r="B69" s="303"/>
      <c r="C69" s="162"/>
      <c r="D69" s="144"/>
      <c r="E69" s="304"/>
      <c r="F69" s="145"/>
      <c r="G69" s="145"/>
      <c r="H69" s="287"/>
      <c r="I69" s="146"/>
      <c r="J69" s="147"/>
      <c r="K69" s="148"/>
      <c r="L69" s="147"/>
      <c r="M69" s="149"/>
      <c r="N69" s="149" t="s">
        <v>1</v>
      </c>
      <c r="O69" s="149"/>
      <c r="P69" s="20" t="s">
        <v>191</v>
      </c>
      <c r="Q69" s="701"/>
      <c r="R69" s="20"/>
      <c r="S69" s="706"/>
      <c r="T69" s="156"/>
      <c r="U69" s="157"/>
      <c r="V69" s="160"/>
      <c r="W69" s="170"/>
      <c r="X69" s="171"/>
      <c r="Y69" s="706"/>
      <c r="Z69" s="156"/>
      <c r="AA69" s="157"/>
      <c r="AB69" s="160"/>
      <c r="AC69" s="170"/>
      <c r="AD69" s="171"/>
      <c r="AE69" s="706"/>
      <c r="AF69" s="156"/>
      <c r="AG69" s="157"/>
      <c r="AH69" s="160"/>
      <c r="AI69" s="170"/>
      <c r="AJ69" s="171"/>
      <c r="BA69" s="715" t="str">
        <f t="shared" si="0"/>
        <v/>
      </c>
      <c r="BC69" s="98" t="str">
        <f t="shared" si="1"/>
        <v/>
      </c>
      <c r="BD69" s="97" t="str">
        <f t="shared" si="2"/>
        <v/>
      </c>
    </row>
    <row r="70" spans="1:56" ht="18" customHeight="1" x14ac:dyDescent="0.15">
      <c r="A70" s="62">
        <v>66</v>
      </c>
      <c r="B70" s="297"/>
      <c r="C70" s="82"/>
      <c r="D70" s="70"/>
      <c r="E70" s="298"/>
      <c r="F70" s="71"/>
      <c r="G70" s="71"/>
      <c r="H70" s="286"/>
      <c r="I70" s="72"/>
      <c r="J70" s="73"/>
      <c r="K70" s="74"/>
      <c r="L70" s="73"/>
      <c r="M70" s="75"/>
      <c r="N70" s="75" t="s">
        <v>1</v>
      </c>
      <c r="O70" s="75"/>
      <c r="P70" s="19" t="s">
        <v>191</v>
      </c>
      <c r="Q70" s="700"/>
      <c r="R70" s="19"/>
      <c r="S70" s="705"/>
      <c r="T70" s="77"/>
      <c r="U70" s="87"/>
      <c r="V70" s="79"/>
      <c r="W70" s="125"/>
      <c r="X70" s="122"/>
      <c r="Y70" s="705"/>
      <c r="Z70" s="77"/>
      <c r="AA70" s="87"/>
      <c r="AB70" s="79"/>
      <c r="AC70" s="125"/>
      <c r="AD70" s="122"/>
      <c r="AE70" s="705"/>
      <c r="AF70" s="77"/>
      <c r="AG70" s="87"/>
      <c r="AH70" s="79"/>
      <c r="AI70" s="125"/>
      <c r="AJ70" s="122"/>
      <c r="BA70" s="715" t="str">
        <f t="shared" ref="BA70:BA74" si="3">IF(AND(D70&lt;&gt;"",E70&lt;&gt;"",TRIM(D70)=TRIM(D69),TRIM(E70)=TRIM(E69)),1,"")</f>
        <v/>
      </c>
      <c r="BC70" s="98" t="str">
        <f t="shared" ref="BC70:BC74" si="4">IF(OR(D70&lt;&gt;"",E70&lt;&gt;""),TRIM(D70)&amp;TRIM(E70),"")</f>
        <v/>
      </c>
      <c r="BD70" s="97" t="str">
        <f t="shared" ref="BD70:BD74" si="5">IF(BC70&lt;&gt;"",1,"")</f>
        <v/>
      </c>
    </row>
    <row r="71" spans="1:56" ht="18" customHeight="1" x14ac:dyDescent="0.15">
      <c r="A71" s="62">
        <v>67</v>
      </c>
      <c r="B71" s="297"/>
      <c r="C71" s="82"/>
      <c r="D71" s="70"/>
      <c r="E71" s="298"/>
      <c r="F71" s="71"/>
      <c r="G71" s="71"/>
      <c r="H71" s="286"/>
      <c r="I71" s="72"/>
      <c r="J71" s="73"/>
      <c r="K71" s="74"/>
      <c r="L71" s="73"/>
      <c r="M71" s="75"/>
      <c r="N71" s="75" t="s">
        <v>1</v>
      </c>
      <c r="O71" s="75"/>
      <c r="P71" s="19" t="s">
        <v>191</v>
      </c>
      <c r="Q71" s="700"/>
      <c r="R71" s="19"/>
      <c r="S71" s="705"/>
      <c r="T71" s="77"/>
      <c r="U71" s="87"/>
      <c r="V71" s="79"/>
      <c r="W71" s="125"/>
      <c r="X71" s="122"/>
      <c r="Y71" s="705"/>
      <c r="Z71" s="77"/>
      <c r="AA71" s="87"/>
      <c r="AB71" s="79"/>
      <c r="AC71" s="125"/>
      <c r="AD71" s="122"/>
      <c r="AE71" s="705"/>
      <c r="AF71" s="77"/>
      <c r="AG71" s="87"/>
      <c r="AH71" s="79"/>
      <c r="AI71" s="125"/>
      <c r="AJ71" s="122"/>
      <c r="BA71" s="715" t="str">
        <f t="shared" si="3"/>
        <v/>
      </c>
      <c r="BC71" s="98" t="str">
        <f t="shared" si="4"/>
        <v/>
      </c>
      <c r="BD71" s="97" t="str">
        <f t="shared" si="5"/>
        <v/>
      </c>
    </row>
    <row r="72" spans="1:56" ht="18" customHeight="1" x14ac:dyDescent="0.15">
      <c r="A72" s="62">
        <v>68</v>
      </c>
      <c r="B72" s="297"/>
      <c r="C72" s="82"/>
      <c r="D72" s="70"/>
      <c r="E72" s="298"/>
      <c r="F72" s="71"/>
      <c r="G72" s="71"/>
      <c r="H72" s="286"/>
      <c r="I72" s="72"/>
      <c r="J72" s="73"/>
      <c r="K72" s="74"/>
      <c r="L72" s="73"/>
      <c r="M72" s="75"/>
      <c r="N72" s="75" t="s">
        <v>1</v>
      </c>
      <c r="O72" s="75"/>
      <c r="P72" s="19" t="s">
        <v>191</v>
      </c>
      <c r="Q72" s="700"/>
      <c r="R72" s="19"/>
      <c r="S72" s="705"/>
      <c r="T72" s="77"/>
      <c r="U72" s="87"/>
      <c r="V72" s="79"/>
      <c r="W72" s="125"/>
      <c r="X72" s="122"/>
      <c r="Y72" s="705"/>
      <c r="Z72" s="77"/>
      <c r="AA72" s="87"/>
      <c r="AB72" s="79"/>
      <c r="AC72" s="125"/>
      <c r="AD72" s="122"/>
      <c r="AE72" s="705"/>
      <c r="AF72" s="77"/>
      <c r="AG72" s="87"/>
      <c r="AH72" s="79"/>
      <c r="AI72" s="125"/>
      <c r="AJ72" s="122"/>
      <c r="BA72" s="715" t="str">
        <f t="shared" si="3"/>
        <v/>
      </c>
      <c r="BC72" s="98" t="str">
        <f t="shared" si="4"/>
        <v/>
      </c>
      <c r="BD72" s="97" t="str">
        <f t="shared" si="5"/>
        <v/>
      </c>
    </row>
    <row r="73" spans="1:56" ht="18" customHeight="1" x14ac:dyDescent="0.15">
      <c r="A73" s="62">
        <v>69</v>
      </c>
      <c r="B73" s="297"/>
      <c r="C73" s="82"/>
      <c r="D73" s="70"/>
      <c r="E73" s="298"/>
      <c r="F73" s="71"/>
      <c r="G73" s="71"/>
      <c r="H73" s="286"/>
      <c r="I73" s="72"/>
      <c r="J73" s="73"/>
      <c r="K73" s="74"/>
      <c r="L73" s="73"/>
      <c r="M73" s="75"/>
      <c r="N73" s="75" t="s">
        <v>1</v>
      </c>
      <c r="O73" s="75"/>
      <c r="P73" s="19" t="s">
        <v>191</v>
      </c>
      <c r="Q73" s="700"/>
      <c r="R73" s="19"/>
      <c r="S73" s="705"/>
      <c r="T73" s="77"/>
      <c r="U73" s="87"/>
      <c r="V73" s="79"/>
      <c r="W73" s="125"/>
      <c r="X73" s="122"/>
      <c r="Y73" s="705"/>
      <c r="Z73" s="77"/>
      <c r="AA73" s="87"/>
      <c r="AB73" s="79"/>
      <c r="AC73" s="125"/>
      <c r="AD73" s="122"/>
      <c r="AE73" s="705"/>
      <c r="AF73" s="77"/>
      <c r="AG73" s="87"/>
      <c r="AH73" s="79"/>
      <c r="AI73" s="125"/>
      <c r="AJ73" s="122"/>
      <c r="BA73" s="715" t="str">
        <f t="shared" si="3"/>
        <v/>
      </c>
      <c r="BC73" s="98" t="str">
        <f t="shared" si="4"/>
        <v/>
      </c>
      <c r="BD73" s="97" t="str">
        <f t="shared" si="5"/>
        <v/>
      </c>
    </row>
    <row r="74" spans="1:56" ht="18" customHeight="1" thickBot="1" x14ac:dyDescent="0.2">
      <c r="A74" s="63">
        <v>70</v>
      </c>
      <c r="B74" s="311"/>
      <c r="C74" s="164"/>
      <c r="D74" s="150"/>
      <c r="E74" s="719"/>
      <c r="F74" s="151"/>
      <c r="G74" s="151"/>
      <c r="H74" s="288"/>
      <c r="I74" s="152"/>
      <c r="J74" s="153"/>
      <c r="K74" s="154"/>
      <c r="L74" s="153"/>
      <c r="M74" s="155"/>
      <c r="N74" s="155" t="s">
        <v>1</v>
      </c>
      <c r="O74" s="155"/>
      <c r="P74" s="21" t="s">
        <v>191</v>
      </c>
      <c r="Q74" s="702"/>
      <c r="R74" s="21"/>
      <c r="S74" s="707"/>
      <c r="T74" s="158"/>
      <c r="U74" s="159"/>
      <c r="V74" s="161"/>
      <c r="W74" s="173"/>
      <c r="X74" s="174"/>
      <c r="Y74" s="707"/>
      <c r="Z74" s="158"/>
      <c r="AA74" s="159"/>
      <c r="AB74" s="161"/>
      <c r="AC74" s="173"/>
      <c r="AD74" s="174"/>
      <c r="AE74" s="707"/>
      <c r="AF74" s="158"/>
      <c r="AG74" s="159"/>
      <c r="AH74" s="161"/>
      <c r="AI74" s="173"/>
      <c r="AJ74" s="174"/>
      <c r="BA74" s="696" t="str">
        <f t="shared" si="3"/>
        <v/>
      </c>
      <c r="BC74" s="99" t="str">
        <f t="shared" si="4"/>
        <v/>
      </c>
      <c r="BD74" s="711" t="str">
        <f t="shared" si="5"/>
        <v/>
      </c>
    </row>
    <row r="75" spans="1:56" s="292" customFormat="1" ht="14.25" thickBot="1" x14ac:dyDescent="0.2">
      <c r="A75" s="687"/>
      <c r="B75" s="292" t="s">
        <v>756</v>
      </c>
      <c r="C75" s="687"/>
      <c r="D75" s="687"/>
      <c r="E75" s="687"/>
      <c r="F75" s="687"/>
      <c r="G75" s="687"/>
      <c r="H75" s="687"/>
      <c r="I75" s="687"/>
      <c r="J75" s="687"/>
      <c r="K75" s="687"/>
      <c r="L75" s="687"/>
      <c r="M75" s="292" t="s">
        <v>757</v>
      </c>
      <c r="N75" s="687"/>
      <c r="P75" s="687"/>
      <c r="Q75" s="687"/>
      <c r="R75" s="687"/>
      <c r="S75" s="687" t="s">
        <v>759</v>
      </c>
      <c r="T75" s="292" t="s">
        <v>758</v>
      </c>
      <c r="U75" s="687" t="s">
        <v>764</v>
      </c>
      <c r="V75" s="687"/>
      <c r="W75" s="687"/>
      <c r="X75" s="687"/>
      <c r="Y75" s="687" t="s">
        <v>760</v>
      </c>
      <c r="Z75" s="292" t="s">
        <v>761</v>
      </c>
      <c r="AA75" s="687" t="s">
        <v>765</v>
      </c>
      <c r="AE75" s="687" t="s">
        <v>762</v>
      </c>
      <c r="AF75" s="292" t="s">
        <v>763</v>
      </c>
      <c r="AG75" s="687" t="s">
        <v>766</v>
      </c>
      <c r="AH75" s="687"/>
      <c r="AI75" s="687"/>
      <c r="AJ75" s="687"/>
      <c r="AL75"/>
      <c r="AM75"/>
      <c r="AN75"/>
      <c r="AO75" t="s">
        <v>197</v>
      </c>
      <c r="AP75"/>
      <c r="AQ75"/>
      <c r="AR75" t="s">
        <v>195</v>
      </c>
      <c r="AS75"/>
      <c r="AT75"/>
      <c r="AU75" t="s">
        <v>196</v>
      </c>
      <c r="AV75"/>
      <c r="AW75"/>
      <c r="AX75"/>
      <c r="AZ75"/>
    </row>
    <row r="76" spans="1:56" s="292" customFormat="1" ht="14.25" thickBot="1" x14ac:dyDescent="0.2">
      <c r="A76" s="687"/>
      <c r="B76" s="690">
        <f>COUNTIFS($B$5:$B$74,"&lt;&gt;",$D$5:$D$74,"&lt;&gt;",$M$5:$M$74,"")</f>
        <v>0</v>
      </c>
      <c r="M76" s="690">
        <f>COUNTIFS($M$5:$M$74,"&lt;&gt;")</f>
        <v>0</v>
      </c>
      <c r="S76" s="48">
        <f>COUNTIFS(S5:S74,"&lt;&gt;",T5:T74,"&lt;&gt;",$D5:$D74,"&lt;&gt;",$M5:$M74,"")</f>
        <v>0</v>
      </c>
      <c r="T76" s="48">
        <f>COUNTIFS(T5:T74,"&lt;&gt;",$D5:$D74,"&lt;&gt;")</f>
        <v>0</v>
      </c>
      <c r="U76" s="48">
        <f>COUNTIFS(T5:T74,"&lt;&gt;",$D5:$D74,"&lt;&gt;",$M5:$M74,"&lt;&gt;")</f>
        <v>0</v>
      </c>
      <c r="Y76" s="48">
        <f>COUNTIFS(Y5:Y74,"&lt;&gt;",Z5:Z74,"&lt;&gt;",$D5:$D74,"&lt;&gt;",$M5:$M74,"")</f>
        <v>0</v>
      </c>
      <c r="Z76" s="48">
        <f>COUNTIFS(Z5:Z74,"&lt;&gt;",$D5:$D74,"&lt;&gt;")</f>
        <v>0</v>
      </c>
      <c r="AA76" s="48">
        <f>COUNTIFS(Z5:Z74,"&lt;&gt;",$D5:$D74,"&lt;&gt;",$M5:$M74,"&lt;&gt;")</f>
        <v>0</v>
      </c>
      <c r="AE76" s="48">
        <f>COUNTIFS(AE5:AE74,"&lt;&gt;",AF5:AF74,"&lt;&gt;",$D5:$D74,"&lt;&gt;",$M5:$M74,"")</f>
        <v>0</v>
      </c>
      <c r="AF76" s="48">
        <f>COUNTIFS(AF5:AF74,"&lt;&gt;",$D5:$D74,"&lt;&gt;")</f>
        <v>0</v>
      </c>
      <c r="AG76" s="48">
        <f>COUNTIFS(AF5:AF74,"&lt;&gt;",$D5:$D74,"&lt;&gt;",$M5:$M74,"&lt;&gt;")</f>
        <v>0</v>
      </c>
      <c r="AL76"/>
      <c r="AM76" s="47">
        <f>総括申込!$U$6</f>
        <v>0</v>
      </c>
      <c r="AN76"/>
      <c r="AO76" s="89">
        <f>IF(OR($AM76="一般",$AM76="大学"),$T76+$Z76+$AF76,0)</f>
        <v>0</v>
      </c>
      <c r="AP76" s="90">
        <f>IF(OR($AM76="一般",$AM76="大学"),$U76+$AA76+$AG76,0)</f>
        <v>0</v>
      </c>
      <c r="AQ76" s="91">
        <f>IF(OR($AM76="一般",$AM76="大学"),$S76+$Y76+$AE76,0)</f>
        <v>0</v>
      </c>
      <c r="AR76" s="89">
        <f>IF($AM76="高校",$T76+$Z76+$AF76,0)</f>
        <v>0</v>
      </c>
      <c r="AS76" s="90">
        <f>IF($AM76="高校",$U76+$AA76+$AG76,0)</f>
        <v>0</v>
      </c>
      <c r="AT76" s="91">
        <f>IF($AM76="高校",$S76+$Y76+$AE76,0)</f>
        <v>0</v>
      </c>
      <c r="AU76" s="89">
        <f>IF($AM76="中学",$T76+$Z76+$AF76,0)</f>
        <v>0</v>
      </c>
      <c r="AV76" s="90">
        <f>IF($AM76="中学",$U76+$AA76+$AG76,0)</f>
        <v>0</v>
      </c>
      <c r="AW76" s="91">
        <f>IF($AM76="中学",$S76+$Y76+$AE76,0)</f>
        <v>0</v>
      </c>
      <c r="AX76"/>
      <c r="BA76" s="725">
        <f>COUNTIFS(D5:D74,"&lt;&gt;",M5:M74,"",BA5:BA74,"")</f>
        <v>0</v>
      </c>
    </row>
  </sheetData>
  <sheetProtection algorithmName="SHA-512" hashValue="4r1cckCctZTHTVppnk2fODcU8XH9CbKax4X2crugAHeUlmMnSUlIqSuwGHA90W5/oKHYqqzm+omgo393F6hqDw==" saltValue="sHUSlQh2ax2+Pz4vHzNYlw==" spinCount="100000" sheet="1" objects="1" scenarios="1"/>
  <mergeCells count="9">
    <mergeCell ref="Q2:R2"/>
    <mergeCell ref="Z2:AC2"/>
    <mergeCell ref="AF2:AI2"/>
    <mergeCell ref="AB1:AD1"/>
    <mergeCell ref="D2:E2"/>
    <mergeCell ref="H2:I2"/>
    <mergeCell ref="P2:P3"/>
    <mergeCell ref="T2:W2"/>
    <mergeCell ref="F2:G2"/>
  </mergeCells>
  <phoneticPr fontId="1"/>
  <dataValidations count="16">
    <dataValidation type="list" showInputMessage="1" showErrorMessage="1" errorTitle="選択エラー" error="強化指定選手は〇を選択してください" prompt="強化指定選手は「○」を選択" sqref="M5" xr:uid="{00000000-0002-0000-0200-000000000000}">
      <formula1>有無</formula1>
    </dataValidation>
    <dataValidation imeMode="off" allowBlank="1" showInputMessage="1" showErrorMessage="1" prompt="「/」を入れず西暦年の下2桁と月日を6文字の数字だけで入力" sqref="J5" xr:uid="{00000000-0002-0000-0200-000001000000}"/>
    <dataValidation imeMode="off" allowBlank="1" showInputMessage="1" showErrorMessage="1" prompt="県選手権までに付与されたﾅﾝﾊﾞｰを入力" sqref="C5" xr:uid="{00000000-0002-0000-0200-000002000000}"/>
    <dataValidation imeMode="off" allowBlank="1" showInputMessage="1" showErrorMessage="1" prompt="すべて大文字の英字で入力" sqref="H5" xr:uid="{00000000-0002-0000-0200-000005000000}"/>
    <dataValidation imeMode="off" allowBlank="1" showInputMessage="1" showErrorMessage="1" prompt="先頭は大文字、2文字目以降は小文字の英字で入力" sqref="I5" xr:uid="{00000000-0002-0000-0200-000006000000}"/>
    <dataValidation imeMode="off" allowBlank="1" showErrorMessage="1" prompt="第1回記録会に付与されたﾅﾝﾊﾞｰを記入" sqref="C6:C74" xr:uid="{00000000-0002-0000-0200-000007000000}"/>
    <dataValidation imeMode="off" allowBlank="1" showErrorMessage="1" prompt="「/」を入れず西暦年の下2桁と月日を6文字の数字だけで入力" sqref="J6:J74" xr:uid="{00000000-0002-0000-0200-000008000000}"/>
    <dataValidation type="list" showErrorMessage="1" errorTitle="選択エラー" error="強化指定選手は〇を選択してください" prompt="強化指定選手は「○」を選択" sqref="M6:M74" xr:uid="{00000000-0002-0000-0200-000009000000}">
      <formula1>有無</formula1>
    </dataValidation>
    <dataValidation imeMode="off" allowBlank="1" showInputMessage="1" showErrorMessage="1" sqref="H6:I74 K5:L74 U5:W74" xr:uid="{00000000-0002-0000-0200-00000D000000}"/>
    <dataValidation type="list" showErrorMessage="1" errorTitle="種目ｴﾗｰ" error="ｴﾝﾄﾘｰ種目を選択してください" prompt="種目を選択" sqref="T6:T74 Z6:Z74 AF6:AF74" xr:uid="{00000000-0002-0000-0200-00000F000000}">
      <formula1>_国選男子</formula1>
    </dataValidation>
    <dataValidation imeMode="halfKatakana" allowBlank="1" showInputMessage="1" showErrorMessage="1" sqref="F5:G74" xr:uid="{00000000-0002-0000-0200-000010000000}"/>
    <dataValidation type="list" showErrorMessage="1" errorTitle="選択エラー" error="○を選択してください" prompt="新規ﾅﾝﾊﾞｰ希望時は「○」を選択_x000a_" sqref="B6:B74" xr:uid="{00000000-0002-0000-0200-000011000000}">
      <formula1>有無</formula1>
    </dataValidation>
    <dataValidation type="list" showInputMessage="1" showErrorMessage="1" errorTitle="選択エラー" error="○を選択してください" prompt="新規ｱｽﾘｰﾄﾋﾞﾌﾞｽ希望時は「○」を選択_x000a_" sqref="B5" xr:uid="{00000000-0002-0000-0200-000012000000}">
      <formula1>有無</formula1>
    </dataValidation>
    <dataValidation type="list" showErrorMessage="1" errorTitle="区分エラー" error="選手区分を選択してください" prompt="ｸﾗﾌﾞﾁｰﾑの中高生は「中学」、「高校」を選択" sqref="O6:O74" xr:uid="{00000000-0002-0000-0200-000013000000}">
      <formula1>選手区分</formula1>
    </dataValidation>
    <dataValidation type="list" showInputMessage="1" showErrorMessage="1" errorTitle="区分エラー" error="選手区分を選択してください" prompt="ｸﾗﾌﾞﾁｰﾑの中高生は「中学」、「高校」を選択" sqref="O5" xr:uid="{00000000-0002-0000-0200-000014000000}">
      <formula1>選手区分</formula1>
    </dataValidation>
    <dataValidation type="list" imeMode="off" showInputMessage="1" showErrorMessage="1" errorTitle="種目エラー" error="ｴﾝﾄﾘｰ種目を選択してください" prompt="種目を選択" sqref="T5 Z5 AF5" xr:uid="{B35A97A2-C03F-4BF3-BE8A-BA213C025E05}">
      <formula1>_国選男子</formula1>
    </dataValidation>
  </dataValidations>
  <printOptions horizontalCentered="1"/>
  <pageMargins left="0.31496062992125984" right="0.31496062992125984" top="0.78740157480314965" bottom="0.39370078740157483" header="0.31496062992125984" footer="0.31496062992125984"/>
  <pageSetup paperSize="9" scale="55" orientation="landscape" r:id="rId1"/>
  <rowBreaks count="1" manualBreakCount="1">
    <brk id="6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5000000}">
          <x14:formula1>
            <xm:f>コード表!$J$3:$J$49</xm:f>
          </x14:formula1>
          <xm:sqref>N6:N74</xm:sqref>
        </x14:dataValidation>
        <x14:dataValidation type="list" showInputMessage="1" showErrorMessage="1" errorTitle="都道府県エラー" error="都道府県を選択してください" prompt="都道府県を選択" xr:uid="{00000000-0002-0000-0200-000016000000}">
          <x14:formula1>
            <xm:f>コード表!$J$3:$J$49</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CC"/>
  </sheetPr>
  <dimension ref="A1:BD76"/>
  <sheetViews>
    <sheetView showZeros="0" zoomScale="85" zoomScaleNormal="85" workbookViewId="0">
      <selection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customWidth="1"/>
    <col min="39" max="39" width="5.25" customWidth="1"/>
    <col min="40" max="40" width="3.375" customWidth="1"/>
    <col min="41" max="51" width="3.625" customWidth="1"/>
    <col min="52" max="52" width="3.5" customWidth="1"/>
    <col min="53" max="53" width="3.5" style="292" customWidth="1"/>
    <col min="54" max="54" width="3.625" customWidth="1"/>
    <col min="55" max="55" width="9" hidden="1" customWidth="1"/>
    <col min="56" max="56" width="2.625" hidden="1" customWidth="1"/>
  </cols>
  <sheetData>
    <row r="1" spans="1:56" ht="24" customHeight="1" thickBot="1" x14ac:dyDescent="0.25">
      <c r="A1" s="31"/>
      <c r="B1" s="33" t="str">
        <f>総括申込!$A$3&amp;"-"&amp;総括申込!$A$12&amp;" - 女子 個人申込一覧表"</f>
        <v>2021年度-第76回国民体育大会神奈川県代表選手選考会 - 女子 個人申込一覧表</v>
      </c>
      <c r="C1" s="32"/>
      <c r="D1" s="31"/>
      <c r="E1" s="14"/>
      <c r="F1" s="14"/>
      <c r="G1" s="14"/>
      <c r="H1" s="14"/>
      <c r="I1" s="13"/>
      <c r="J1" s="13"/>
      <c r="K1" s="13"/>
      <c r="L1" s="13"/>
      <c r="M1" s="13"/>
      <c r="N1" s="13"/>
      <c r="O1" s="13"/>
      <c r="P1" s="15"/>
      <c r="Q1" s="15"/>
      <c r="R1" s="15"/>
      <c r="S1" s="15"/>
      <c r="T1" s="17"/>
      <c r="U1" s="16"/>
      <c r="V1" s="16"/>
      <c r="W1" s="16"/>
      <c r="X1" s="16"/>
      <c r="Y1" s="16"/>
      <c r="Z1" s="13"/>
      <c r="AA1" s="49" t="s">
        <v>190</v>
      </c>
      <c r="AB1" s="1001">
        <f>総括申込!$C$9</f>
        <v>0</v>
      </c>
      <c r="AC1" s="1002"/>
      <c r="AD1" s="1003"/>
      <c r="AE1" s="48" t="s">
        <v>313</v>
      </c>
      <c r="AF1" s="436">
        <f>総括申込!T41</f>
        <v>0</v>
      </c>
      <c r="AG1" s="126"/>
      <c r="AH1" s="126"/>
      <c r="AI1" s="118"/>
      <c r="AJ1" s="18" t="s">
        <v>211</v>
      </c>
      <c r="AL1" s="18"/>
      <c r="AM1" s="13"/>
      <c r="AN1" s="13"/>
    </row>
    <row r="2" spans="1:56" ht="18" customHeight="1" thickBot="1" x14ac:dyDescent="0.2">
      <c r="A2" s="586" t="s">
        <v>177</v>
      </c>
      <c r="B2" s="51" t="s">
        <v>606</v>
      </c>
      <c r="C2" s="477" t="s">
        <v>607</v>
      </c>
      <c r="D2" s="1004" t="s">
        <v>346</v>
      </c>
      <c r="E2" s="1005"/>
      <c r="F2" s="1010" t="s">
        <v>657</v>
      </c>
      <c r="G2" s="1011"/>
      <c r="H2" s="1006" t="s">
        <v>568</v>
      </c>
      <c r="I2" s="1007"/>
      <c r="J2" s="588" t="s">
        <v>150</v>
      </c>
      <c r="K2" s="590" t="s">
        <v>151</v>
      </c>
      <c r="L2" s="592" t="s">
        <v>152</v>
      </c>
      <c r="M2" s="593" t="s">
        <v>153</v>
      </c>
      <c r="N2" s="594" t="s">
        <v>152</v>
      </c>
      <c r="O2" s="593" t="s">
        <v>154</v>
      </c>
      <c r="P2" s="1008" t="s">
        <v>489</v>
      </c>
      <c r="Q2" s="1012"/>
      <c r="R2" s="1013"/>
      <c r="S2" s="52"/>
      <c r="T2" s="1000" t="s">
        <v>155</v>
      </c>
      <c r="U2" s="1000"/>
      <c r="V2" s="1000"/>
      <c r="W2" s="1000"/>
      <c r="X2" s="117"/>
      <c r="Y2" s="116"/>
      <c r="Z2" s="1000" t="s">
        <v>156</v>
      </c>
      <c r="AA2" s="1000"/>
      <c r="AB2" s="1000"/>
      <c r="AC2" s="1000"/>
      <c r="AD2" s="117"/>
      <c r="AE2" s="116"/>
      <c r="AF2" s="1000" t="s">
        <v>157</v>
      </c>
      <c r="AG2" s="1000"/>
      <c r="AH2" s="1000"/>
      <c r="AI2" s="1000"/>
      <c r="AJ2" s="117"/>
      <c r="AL2" s="92"/>
      <c r="AM2" s="13"/>
      <c r="AN2" s="13"/>
    </row>
    <row r="3" spans="1:56" ht="18" customHeight="1" thickBot="1" x14ac:dyDescent="0.2">
      <c r="A3" s="587" t="s">
        <v>178</v>
      </c>
      <c r="B3" s="476" t="s">
        <v>159</v>
      </c>
      <c r="C3" s="478" t="s">
        <v>609</v>
      </c>
      <c r="D3" s="53" t="s">
        <v>347</v>
      </c>
      <c r="E3" s="437" t="s">
        <v>160</v>
      </c>
      <c r="F3" s="54" t="s">
        <v>658</v>
      </c>
      <c r="G3" s="54" t="s">
        <v>659</v>
      </c>
      <c r="H3" s="439" t="s">
        <v>559</v>
      </c>
      <c r="I3" s="437" t="s">
        <v>560</v>
      </c>
      <c r="J3" s="589" t="s">
        <v>271</v>
      </c>
      <c r="K3" s="56" t="s">
        <v>161</v>
      </c>
      <c r="L3" s="55" t="s">
        <v>162</v>
      </c>
      <c r="M3" s="57" t="s">
        <v>163</v>
      </c>
      <c r="N3" s="595" t="s">
        <v>164</v>
      </c>
      <c r="O3" s="596" t="s">
        <v>165</v>
      </c>
      <c r="P3" s="1009"/>
      <c r="Q3" s="597"/>
      <c r="R3" s="598"/>
      <c r="S3" s="603"/>
      <c r="T3" s="599" t="s">
        <v>166</v>
      </c>
      <c r="U3" s="600" t="s">
        <v>193</v>
      </c>
      <c r="V3" s="601" t="s">
        <v>167</v>
      </c>
      <c r="W3" s="601" t="s">
        <v>265</v>
      </c>
      <c r="X3" s="602" t="s">
        <v>266</v>
      </c>
      <c r="Y3" s="603"/>
      <c r="Z3" s="601" t="s">
        <v>166</v>
      </c>
      <c r="AA3" s="604" t="s">
        <v>193</v>
      </c>
      <c r="AB3" s="601" t="s">
        <v>167</v>
      </c>
      <c r="AC3" s="601" t="s">
        <v>265</v>
      </c>
      <c r="AD3" s="602" t="s">
        <v>266</v>
      </c>
      <c r="AE3" s="603"/>
      <c r="AF3" s="601" t="s">
        <v>166</v>
      </c>
      <c r="AG3" s="604" t="s">
        <v>193</v>
      </c>
      <c r="AH3" s="601" t="s">
        <v>167</v>
      </c>
      <c r="AI3" s="601" t="s">
        <v>265</v>
      </c>
      <c r="AJ3" s="602" t="s">
        <v>266</v>
      </c>
      <c r="BC3" s="93"/>
      <c r="BD3" s="95"/>
    </row>
    <row r="4" spans="1:56" ht="18" customHeight="1" thickBot="1" x14ac:dyDescent="0.2">
      <c r="A4" s="58" t="s">
        <v>168</v>
      </c>
      <c r="B4" s="34" t="s">
        <v>174</v>
      </c>
      <c r="C4" s="189">
        <v>1234</v>
      </c>
      <c r="D4" s="22" t="s">
        <v>1</v>
      </c>
      <c r="E4" s="438" t="s">
        <v>194</v>
      </c>
      <c r="F4" s="23" t="s">
        <v>660</v>
      </c>
      <c r="G4" s="23" t="s">
        <v>661</v>
      </c>
      <c r="H4" s="440" t="s">
        <v>499</v>
      </c>
      <c r="I4" s="441" t="s">
        <v>567</v>
      </c>
      <c r="J4" s="29" t="s">
        <v>495</v>
      </c>
      <c r="K4" s="28" t="s">
        <v>496</v>
      </c>
      <c r="L4" s="29" t="s">
        <v>169</v>
      </c>
      <c r="M4" s="30"/>
      <c r="N4" s="30" t="s">
        <v>1</v>
      </c>
      <c r="O4" s="30" t="s">
        <v>15</v>
      </c>
      <c r="P4" s="24" t="s">
        <v>192</v>
      </c>
      <c r="Q4" s="119"/>
      <c r="R4" s="24"/>
      <c r="S4" s="25"/>
      <c r="T4" s="25" t="s">
        <v>4</v>
      </c>
      <c r="U4" s="88" t="s">
        <v>276</v>
      </c>
      <c r="V4" s="26" t="s">
        <v>170</v>
      </c>
      <c r="W4" s="123" t="s">
        <v>273</v>
      </c>
      <c r="X4" s="120" t="s">
        <v>267</v>
      </c>
      <c r="Y4" s="25"/>
      <c r="Z4" s="26" t="s">
        <v>9</v>
      </c>
      <c r="AA4" s="88" t="s">
        <v>277</v>
      </c>
      <c r="AB4" s="26" t="s">
        <v>171</v>
      </c>
      <c r="AC4" s="123" t="s">
        <v>269</v>
      </c>
      <c r="AD4" s="120" t="s">
        <v>267</v>
      </c>
      <c r="AE4" s="25"/>
      <c r="AF4" s="26" t="s">
        <v>172</v>
      </c>
      <c r="AG4" s="88" t="s">
        <v>278</v>
      </c>
      <c r="AH4" s="26" t="s">
        <v>173</v>
      </c>
      <c r="AI4" s="123" t="s">
        <v>268</v>
      </c>
      <c r="AJ4" s="120" t="s">
        <v>267</v>
      </c>
      <c r="BA4" s="48" t="s">
        <v>612</v>
      </c>
      <c r="BC4" s="98"/>
      <c r="BD4" s="97"/>
    </row>
    <row r="5" spans="1:56" ht="18" customHeight="1" x14ac:dyDescent="0.15">
      <c r="A5" s="59">
        <v>1</v>
      </c>
      <c r="B5" s="293"/>
      <c r="C5" s="683"/>
      <c r="D5" s="64"/>
      <c r="E5" s="294"/>
      <c r="F5" s="65"/>
      <c r="G5" s="65"/>
      <c r="H5" s="285"/>
      <c r="I5" s="66"/>
      <c r="J5" s="67"/>
      <c r="K5" s="68"/>
      <c r="L5" s="67"/>
      <c r="M5" s="69"/>
      <c r="N5" s="69" t="s">
        <v>1</v>
      </c>
      <c r="O5" s="69"/>
      <c r="P5" s="24" t="s">
        <v>192</v>
      </c>
      <c r="Q5" s="698"/>
      <c r="R5" s="699"/>
      <c r="S5" s="704"/>
      <c r="T5" s="76"/>
      <c r="U5" s="86"/>
      <c r="V5" s="78"/>
      <c r="W5" s="124"/>
      <c r="X5" s="121"/>
      <c r="Y5" s="704"/>
      <c r="Z5" s="76"/>
      <c r="AA5" s="86"/>
      <c r="AB5" s="78"/>
      <c r="AC5" s="124"/>
      <c r="AD5" s="121"/>
      <c r="AE5" s="704"/>
      <c r="AF5" s="76"/>
      <c r="AG5" s="86"/>
      <c r="AH5" s="78"/>
      <c r="AI5" s="124"/>
      <c r="AJ5" s="121"/>
      <c r="BA5" s="715" t="str">
        <f>IF(AND(D5&lt;&gt;"",E5&lt;&gt;"",TRIM(D5)=TRIM(D4),TRIM(E5)=TRIM(E4)),1,"")</f>
        <v/>
      </c>
      <c r="BC5" s="98" t="str">
        <f>IF(OR(D5&lt;&gt;"",E5&lt;&gt;""),TRIM(D5)&amp;TRIM(E5),"")</f>
        <v/>
      </c>
      <c r="BD5" s="97" t="str">
        <f>IF(BC5&lt;&gt;"",1,"")</f>
        <v/>
      </c>
    </row>
    <row r="6" spans="1:56" ht="18" customHeight="1" x14ac:dyDescent="0.15">
      <c r="A6" s="60">
        <v>2</v>
      </c>
      <c r="B6" s="297"/>
      <c r="C6" s="195"/>
      <c r="D6" s="70"/>
      <c r="E6" s="298"/>
      <c r="F6" s="71"/>
      <c r="G6" s="71"/>
      <c r="H6" s="286"/>
      <c r="I6" s="72"/>
      <c r="J6" s="73"/>
      <c r="K6" s="74"/>
      <c r="L6" s="73"/>
      <c r="M6" s="75"/>
      <c r="N6" s="75" t="s">
        <v>1</v>
      </c>
      <c r="O6" s="75"/>
      <c r="P6" s="27" t="s">
        <v>192</v>
      </c>
      <c r="Q6" s="700"/>
      <c r="R6" s="19"/>
      <c r="S6" s="705"/>
      <c r="T6" s="77"/>
      <c r="U6" s="87"/>
      <c r="V6" s="79"/>
      <c r="W6" s="125"/>
      <c r="X6" s="122"/>
      <c r="Y6" s="705"/>
      <c r="Z6" s="77"/>
      <c r="AA6" s="87"/>
      <c r="AB6" s="79"/>
      <c r="AC6" s="125"/>
      <c r="AD6" s="122"/>
      <c r="AE6" s="705"/>
      <c r="AF6" s="77"/>
      <c r="AG6" s="87"/>
      <c r="AH6" s="79"/>
      <c r="AI6" s="125"/>
      <c r="AJ6" s="122"/>
      <c r="BA6" s="715" t="str">
        <f t="shared" ref="BA6:BA69" si="0">IF(AND(D6&lt;&gt;"",E6&lt;&gt;"",TRIM(D6)=TRIM(D5),TRIM(E6)=TRIM(E5)),1,"")</f>
        <v/>
      </c>
      <c r="BC6" s="98" t="str">
        <f t="shared" ref="BC6:BC69" si="1">IF(OR(D6&lt;&gt;"",E6&lt;&gt;""),TRIM(D6)&amp;TRIM(E6),"")</f>
        <v/>
      </c>
      <c r="BD6" s="97" t="str">
        <f t="shared" ref="BD6:BD69" si="2">IF(BC6&lt;&gt;"",1,"")</f>
        <v/>
      </c>
    </row>
    <row r="7" spans="1:56" ht="18" customHeight="1" x14ac:dyDescent="0.15">
      <c r="A7" s="60">
        <v>3</v>
      </c>
      <c r="B7" s="297"/>
      <c r="C7" s="195"/>
      <c r="D7" s="70"/>
      <c r="E7" s="298"/>
      <c r="F7" s="71"/>
      <c r="G7" s="71"/>
      <c r="H7" s="286"/>
      <c r="I7" s="72"/>
      <c r="J7" s="73"/>
      <c r="K7" s="74"/>
      <c r="L7" s="73"/>
      <c r="M7" s="75"/>
      <c r="N7" s="75" t="s">
        <v>1</v>
      </c>
      <c r="O7" s="75"/>
      <c r="P7" s="27" t="s">
        <v>192</v>
      </c>
      <c r="Q7" s="700"/>
      <c r="R7" s="19"/>
      <c r="S7" s="705"/>
      <c r="T7" s="77"/>
      <c r="U7" s="87"/>
      <c r="V7" s="79"/>
      <c r="W7" s="125"/>
      <c r="X7" s="122"/>
      <c r="Y7" s="705"/>
      <c r="Z7" s="77"/>
      <c r="AA7" s="87"/>
      <c r="AB7" s="79"/>
      <c r="AC7" s="125"/>
      <c r="AD7" s="122"/>
      <c r="AE7" s="705"/>
      <c r="AF7" s="77"/>
      <c r="AG7" s="87"/>
      <c r="AH7" s="79"/>
      <c r="AI7" s="125"/>
      <c r="AJ7" s="122"/>
      <c r="BA7" s="715" t="str">
        <f t="shared" si="0"/>
        <v/>
      </c>
      <c r="BC7" s="98" t="str">
        <f t="shared" si="1"/>
        <v/>
      </c>
      <c r="BD7" s="97" t="str">
        <f t="shared" si="2"/>
        <v/>
      </c>
    </row>
    <row r="8" spans="1:56" ht="18" customHeight="1" x14ac:dyDescent="0.15">
      <c r="A8" s="60">
        <v>4</v>
      </c>
      <c r="B8" s="297"/>
      <c r="C8" s="195"/>
      <c r="D8" s="70"/>
      <c r="E8" s="298"/>
      <c r="F8" s="71"/>
      <c r="G8" s="71"/>
      <c r="H8" s="286"/>
      <c r="I8" s="72"/>
      <c r="J8" s="73"/>
      <c r="K8" s="74"/>
      <c r="L8" s="73"/>
      <c r="M8" s="75"/>
      <c r="N8" s="75" t="s">
        <v>1</v>
      </c>
      <c r="O8" s="75"/>
      <c r="P8" s="27" t="s">
        <v>192</v>
      </c>
      <c r="Q8" s="700"/>
      <c r="R8" s="19"/>
      <c r="S8" s="705"/>
      <c r="T8" s="77"/>
      <c r="U8" s="87"/>
      <c r="V8" s="79"/>
      <c r="W8" s="125"/>
      <c r="X8" s="122"/>
      <c r="Y8" s="705"/>
      <c r="Z8" s="77"/>
      <c r="AA8" s="87"/>
      <c r="AB8" s="79"/>
      <c r="AC8" s="125"/>
      <c r="AD8" s="122"/>
      <c r="AE8" s="705"/>
      <c r="AF8" s="77"/>
      <c r="AG8" s="87"/>
      <c r="AH8" s="79"/>
      <c r="AI8" s="125"/>
      <c r="AJ8" s="122"/>
      <c r="BA8" s="715" t="str">
        <f t="shared" si="0"/>
        <v/>
      </c>
      <c r="BC8" s="98" t="str">
        <f t="shared" si="1"/>
        <v/>
      </c>
      <c r="BD8" s="97" t="str">
        <f t="shared" si="2"/>
        <v/>
      </c>
    </row>
    <row r="9" spans="1:56" ht="18" customHeight="1" x14ac:dyDescent="0.15">
      <c r="A9" s="61">
        <v>5</v>
      </c>
      <c r="B9" s="303"/>
      <c r="C9" s="196"/>
      <c r="D9" s="144"/>
      <c r="E9" s="304"/>
      <c r="F9" s="145"/>
      <c r="G9" s="145"/>
      <c r="H9" s="287"/>
      <c r="I9" s="146"/>
      <c r="J9" s="147"/>
      <c r="K9" s="148"/>
      <c r="L9" s="147"/>
      <c r="M9" s="149"/>
      <c r="N9" s="149" t="s">
        <v>1</v>
      </c>
      <c r="O9" s="149"/>
      <c r="P9" s="20" t="s">
        <v>192</v>
      </c>
      <c r="Q9" s="701"/>
      <c r="R9" s="20"/>
      <c r="S9" s="706"/>
      <c r="T9" s="156"/>
      <c r="U9" s="157"/>
      <c r="V9" s="160"/>
      <c r="W9" s="170"/>
      <c r="X9" s="171"/>
      <c r="Y9" s="706"/>
      <c r="Z9" s="156"/>
      <c r="AA9" s="157"/>
      <c r="AB9" s="160"/>
      <c r="AC9" s="170"/>
      <c r="AD9" s="171"/>
      <c r="AE9" s="706"/>
      <c r="AF9" s="156"/>
      <c r="AG9" s="157"/>
      <c r="AH9" s="160"/>
      <c r="AI9" s="170"/>
      <c r="AJ9" s="171"/>
      <c r="BA9" s="715" t="str">
        <f t="shared" si="0"/>
        <v/>
      </c>
      <c r="BC9" s="98" t="str">
        <f t="shared" si="1"/>
        <v/>
      </c>
      <c r="BD9" s="97" t="str">
        <f t="shared" si="2"/>
        <v/>
      </c>
    </row>
    <row r="10" spans="1:56" ht="18" customHeight="1" x14ac:dyDescent="0.15">
      <c r="A10" s="62">
        <v>6</v>
      </c>
      <c r="B10" s="297"/>
      <c r="C10" s="195"/>
      <c r="D10" s="70"/>
      <c r="E10" s="298"/>
      <c r="F10" s="71"/>
      <c r="G10" s="71"/>
      <c r="H10" s="286"/>
      <c r="I10" s="72"/>
      <c r="J10" s="73"/>
      <c r="K10" s="74"/>
      <c r="L10" s="73"/>
      <c r="M10" s="75"/>
      <c r="N10" s="75" t="s">
        <v>1</v>
      </c>
      <c r="O10" s="75"/>
      <c r="P10" s="19" t="s">
        <v>192</v>
      </c>
      <c r="Q10" s="700"/>
      <c r="R10" s="19"/>
      <c r="S10" s="705"/>
      <c r="T10" s="77"/>
      <c r="U10" s="87"/>
      <c r="V10" s="79"/>
      <c r="W10" s="125"/>
      <c r="X10" s="122"/>
      <c r="Y10" s="705"/>
      <c r="Z10" s="77"/>
      <c r="AA10" s="87"/>
      <c r="AB10" s="79"/>
      <c r="AC10" s="125"/>
      <c r="AD10" s="122"/>
      <c r="AE10" s="705"/>
      <c r="AF10" s="77"/>
      <c r="AG10" s="87"/>
      <c r="AH10" s="79"/>
      <c r="AI10" s="125"/>
      <c r="AJ10" s="122"/>
      <c r="BA10" s="715" t="str">
        <f t="shared" si="0"/>
        <v/>
      </c>
      <c r="BC10" s="98" t="str">
        <f t="shared" si="1"/>
        <v/>
      </c>
      <c r="BD10" s="97" t="str">
        <f t="shared" si="2"/>
        <v/>
      </c>
    </row>
    <row r="11" spans="1:56" ht="18" customHeight="1" x14ac:dyDescent="0.15">
      <c r="A11" s="62">
        <v>7</v>
      </c>
      <c r="B11" s="297"/>
      <c r="C11" s="195"/>
      <c r="D11" s="70"/>
      <c r="E11" s="298"/>
      <c r="F11" s="71"/>
      <c r="G11" s="71"/>
      <c r="H11" s="286"/>
      <c r="I11" s="72"/>
      <c r="J11" s="73"/>
      <c r="K11" s="74"/>
      <c r="L11" s="73"/>
      <c r="M11" s="75"/>
      <c r="N11" s="75" t="s">
        <v>1</v>
      </c>
      <c r="O11" s="75"/>
      <c r="P11" s="19" t="s">
        <v>192</v>
      </c>
      <c r="Q11" s="700"/>
      <c r="R11" s="19"/>
      <c r="S11" s="705"/>
      <c r="T11" s="77"/>
      <c r="U11" s="87"/>
      <c r="V11" s="79"/>
      <c r="W11" s="125"/>
      <c r="X11" s="122"/>
      <c r="Y11" s="705"/>
      <c r="Z11" s="77"/>
      <c r="AA11" s="87"/>
      <c r="AB11" s="79"/>
      <c r="AC11" s="125"/>
      <c r="AD11" s="122"/>
      <c r="AE11" s="705"/>
      <c r="AF11" s="77"/>
      <c r="AG11" s="87"/>
      <c r="AH11" s="79"/>
      <c r="AI11" s="125"/>
      <c r="AJ11" s="122"/>
      <c r="BA11" s="715" t="str">
        <f t="shared" si="0"/>
        <v/>
      </c>
      <c r="BC11" s="98" t="str">
        <f t="shared" si="1"/>
        <v/>
      </c>
      <c r="BD11" s="97" t="str">
        <f t="shared" si="2"/>
        <v/>
      </c>
    </row>
    <row r="12" spans="1:56" ht="18" customHeight="1" x14ac:dyDescent="0.15">
      <c r="A12" s="62">
        <v>8</v>
      </c>
      <c r="B12" s="297"/>
      <c r="C12" s="195"/>
      <c r="D12" s="70"/>
      <c r="E12" s="298"/>
      <c r="F12" s="71"/>
      <c r="G12" s="71"/>
      <c r="H12" s="286"/>
      <c r="I12" s="72"/>
      <c r="J12" s="73"/>
      <c r="K12" s="74"/>
      <c r="L12" s="73"/>
      <c r="M12" s="75"/>
      <c r="N12" s="75" t="s">
        <v>1</v>
      </c>
      <c r="O12" s="75"/>
      <c r="P12" s="19" t="s">
        <v>192</v>
      </c>
      <c r="Q12" s="700"/>
      <c r="R12" s="19"/>
      <c r="S12" s="705"/>
      <c r="T12" s="77"/>
      <c r="U12" s="87"/>
      <c r="V12" s="79"/>
      <c r="W12" s="125"/>
      <c r="X12" s="122"/>
      <c r="Y12" s="705"/>
      <c r="Z12" s="77"/>
      <c r="AA12" s="87"/>
      <c r="AB12" s="79"/>
      <c r="AC12" s="125"/>
      <c r="AD12" s="122"/>
      <c r="AE12" s="705"/>
      <c r="AF12" s="77"/>
      <c r="AG12" s="87"/>
      <c r="AH12" s="79"/>
      <c r="AI12" s="125"/>
      <c r="AJ12" s="122"/>
      <c r="BA12" s="715" t="str">
        <f t="shared" si="0"/>
        <v/>
      </c>
      <c r="BC12" s="98" t="str">
        <f t="shared" si="1"/>
        <v/>
      </c>
      <c r="BD12" s="97" t="str">
        <f t="shared" si="2"/>
        <v/>
      </c>
    </row>
    <row r="13" spans="1:56" ht="18" customHeight="1" x14ac:dyDescent="0.15">
      <c r="A13" s="62">
        <v>9</v>
      </c>
      <c r="B13" s="297"/>
      <c r="C13" s="195"/>
      <c r="D13" s="70"/>
      <c r="E13" s="298"/>
      <c r="F13" s="71"/>
      <c r="G13" s="71"/>
      <c r="H13" s="286"/>
      <c r="I13" s="72"/>
      <c r="J13" s="73"/>
      <c r="K13" s="74"/>
      <c r="L13" s="73"/>
      <c r="M13" s="75"/>
      <c r="N13" s="75" t="s">
        <v>1</v>
      </c>
      <c r="O13" s="75"/>
      <c r="P13" s="19" t="s">
        <v>192</v>
      </c>
      <c r="Q13" s="700"/>
      <c r="R13" s="19"/>
      <c r="S13" s="705"/>
      <c r="T13" s="77"/>
      <c r="U13" s="87"/>
      <c r="V13" s="79"/>
      <c r="W13" s="125"/>
      <c r="X13" s="122"/>
      <c r="Y13" s="705"/>
      <c r="Z13" s="77"/>
      <c r="AA13" s="87"/>
      <c r="AB13" s="79"/>
      <c r="AC13" s="125"/>
      <c r="AD13" s="122"/>
      <c r="AE13" s="705"/>
      <c r="AF13" s="77"/>
      <c r="AG13" s="87"/>
      <c r="AH13" s="79"/>
      <c r="AI13" s="125"/>
      <c r="AJ13" s="122"/>
      <c r="BA13" s="715" t="str">
        <f t="shared" si="0"/>
        <v/>
      </c>
      <c r="BC13" s="98" t="str">
        <f t="shared" si="1"/>
        <v/>
      </c>
      <c r="BD13" s="97" t="str">
        <f t="shared" si="2"/>
        <v/>
      </c>
    </row>
    <row r="14" spans="1:56" ht="18" customHeight="1" thickBot="1" x14ac:dyDescent="0.2">
      <c r="A14" s="63">
        <v>10</v>
      </c>
      <c r="B14" s="311"/>
      <c r="C14" s="197"/>
      <c r="D14" s="150"/>
      <c r="E14" s="312"/>
      <c r="F14" s="151"/>
      <c r="G14" s="151"/>
      <c r="H14" s="288"/>
      <c r="I14" s="152"/>
      <c r="J14" s="153"/>
      <c r="K14" s="154"/>
      <c r="L14" s="153"/>
      <c r="M14" s="155"/>
      <c r="N14" s="155" t="s">
        <v>1</v>
      </c>
      <c r="O14" s="155"/>
      <c r="P14" s="21" t="s">
        <v>192</v>
      </c>
      <c r="Q14" s="702"/>
      <c r="R14" s="21"/>
      <c r="S14" s="707"/>
      <c r="T14" s="158"/>
      <c r="U14" s="159"/>
      <c r="V14" s="161"/>
      <c r="W14" s="173"/>
      <c r="X14" s="174"/>
      <c r="Y14" s="707"/>
      <c r="Z14" s="158"/>
      <c r="AA14" s="159"/>
      <c r="AB14" s="161"/>
      <c r="AC14" s="173"/>
      <c r="AD14" s="174"/>
      <c r="AE14" s="707"/>
      <c r="AF14" s="158"/>
      <c r="AG14" s="159"/>
      <c r="AH14" s="161"/>
      <c r="AI14" s="173"/>
      <c r="AJ14" s="174"/>
      <c r="BA14" s="715" t="str">
        <f t="shared" si="0"/>
        <v/>
      </c>
      <c r="BC14" s="98" t="str">
        <f t="shared" si="1"/>
        <v/>
      </c>
      <c r="BD14" s="97" t="str">
        <f t="shared" si="2"/>
        <v/>
      </c>
    </row>
    <row r="15" spans="1:56" ht="18" customHeight="1" x14ac:dyDescent="0.15">
      <c r="A15" s="62">
        <v>11</v>
      </c>
      <c r="B15" s="297"/>
      <c r="C15" s="195"/>
      <c r="D15" s="70"/>
      <c r="E15" s="298"/>
      <c r="F15" s="71"/>
      <c r="G15" s="71"/>
      <c r="H15" s="286"/>
      <c r="I15" s="72"/>
      <c r="J15" s="73"/>
      <c r="K15" s="74"/>
      <c r="L15" s="73"/>
      <c r="M15" s="75"/>
      <c r="N15" s="75" t="s">
        <v>1</v>
      </c>
      <c r="O15" s="75"/>
      <c r="P15" s="19" t="s">
        <v>192</v>
      </c>
      <c r="Q15" s="700"/>
      <c r="R15" s="19"/>
      <c r="S15" s="705"/>
      <c r="T15" s="77"/>
      <c r="U15" s="87"/>
      <c r="V15" s="79"/>
      <c r="W15" s="125"/>
      <c r="X15" s="122"/>
      <c r="Y15" s="705"/>
      <c r="Z15" s="77"/>
      <c r="AA15" s="87"/>
      <c r="AB15" s="79"/>
      <c r="AC15" s="125"/>
      <c r="AD15" s="122"/>
      <c r="AE15" s="705"/>
      <c r="AF15" s="77"/>
      <c r="AG15" s="87"/>
      <c r="AH15" s="79"/>
      <c r="AI15" s="125"/>
      <c r="AJ15" s="122"/>
      <c r="BA15" s="715" t="str">
        <f t="shared" si="0"/>
        <v/>
      </c>
      <c r="BC15" s="98" t="str">
        <f t="shared" si="1"/>
        <v/>
      </c>
      <c r="BD15" s="97" t="str">
        <f t="shared" si="2"/>
        <v/>
      </c>
    </row>
    <row r="16" spans="1:56" ht="18" customHeight="1" x14ac:dyDescent="0.15">
      <c r="A16" s="62">
        <v>12</v>
      </c>
      <c r="B16" s="297"/>
      <c r="C16" s="195"/>
      <c r="D16" s="70"/>
      <c r="E16" s="298"/>
      <c r="F16" s="71"/>
      <c r="G16" s="71"/>
      <c r="H16" s="286"/>
      <c r="I16" s="72"/>
      <c r="J16" s="73"/>
      <c r="K16" s="74"/>
      <c r="L16" s="73"/>
      <c r="M16" s="75"/>
      <c r="N16" s="75" t="s">
        <v>1</v>
      </c>
      <c r="O16" s="75"/>
      <c r="P16" s="19" t="s">
        <v>192</v>
      </c>
      <c r="Q16" s="700"/>
      <c r="R16" s="19"/>
      <c r="S16" s="705"/>
      <c r="T16" s="77"/>
      <c r="U16" s="87"/>
      <c r="V16" s="79"/>
      <c r="W16" s="125"/>
      <c r="X16" s="122"/>
      <c r="Y16" s="705"/>
      <c r="Z16" s="77"/>
      <c r="AA16" s="87"/>
      <c r="AB16" s="79"/>
      <c r="AC16" s="125"/>
      <c r="AD16" s="122"/>
      <c r="AE16" s="705"/>
      <c r="AF16" s="77"/>
      <c r="AG16" s="87"/>
      <c r="AH16" s="79"/>
      <c r="AI16" s="125"/>
      <c r="AJ16" s="122"/>
      <c r="BA16" s="715" t="str">
        <f t="shared" si="0"/>
        <v/>
      </c>
      <c r="BC16" s="98" t="str">
        <f t="shared" si="1"/>
        <v/>
      </c>
      <c r="BD16" s="97" t="str">
        <f t="shared" si="2"/>
        <v/>
      </c>
    </row>
    <row r="17" spans="1:56" ht="18" customHeight="1" x14ac:dyDescent="0.15">
      <c r="A17" s="62">
        <v>13</v>
      </c>
      <c r="B17" s="297"/>
      <c r="C17" s="195"/>
      <c r="D17" s="70"/>
      <c r="E17" s="298"/>
      <c r="F17" s="71"/>
      <c r="G17" s="71"/>
      <c r="H17" s="286"/>
      <c r="I17" s="72"/>
      <c r="J17" s="73"/>
      <c r="K17" s="74"/>
      <c r="L17" s="73"/>
      <c r="M17" s="75"/>
      <c r="N17" s="75" t="s">
        <v>1</v>
      </c>
      <c r="O17" s="75"/>
      <c r="P17" s="19" t="s">
        <v>192</v>
      </c>
      <c r="Q17" s="700"/>
      <c r="R17" s="19"/>
      <c r="S17" s="705"/>
      <c r="T17" s="77"/>
      <c r="U17" s="87"/>
      <c r="V17" s="79"/>
      <c r="W17" s="125"/>
      <c r="X17" s="122"/>
      <c r="Y17" s="705"/>
      <c r="Z17" s="77"/>
      <c r="AA17" s="87"/>
      <c r="AB17" s="79"/>
      <c r="AC17" s="125"/>
      <c r="AD17" s="122"/>
      <c r="AE17" s="705"/>
      <c r="AF17" s="77"/>
      <c r="AG17" s="87"/>
      <c r="AH17" s="79"/>
      <c r="AI17" s="125"/>
      <c r="AJ17" s="122"/>
      <c r="BA17" s="715" t="str">
        <f t="shared" si="0"/>
        <v/>
      </c>
      <c r="BC17" s="98" t="str">
        <f t="shared" si="1"/>
        <v/>
      </c>
      <c r="BD17" s="97" t="str">
        <f t="shared" si="2"/>
        <v/>
      </c>
    </row>
    <row r="18" spans="1:56" ht="18" customHeight="1" x14ac:dyDescent="0.15">
      <c r="A18" s="62">
        <v>14</v>
      </c>
      <c r="B18" s="297"/>
      <c r="C18" s="195"/>
      <c r="D18" s="70"/>
      <c r="E18" s="298"/>
      <c r="F18" s="71"/>
      <c r="G18" s="71"/>
      <c r="H18" s="286"/>
      <c r="I18" s="72"/>
      <c r="J18" s="73"/>
      <c r="K18" s="74"/>
      <c r="L18" s="73"/>
      <c r="M18" s="75"/>
      <c r="N18" s="75" t="s">
        <v>1</v>
      </c>
      <c r="O18" s="75"/>
      <c r="P18" s="19" t="s">
        <v>192</v>
      </c>
      <c r="Q18" s="700"/>
      <c r="R18" s="19"/>
      <c r="S18" s="705"/>
      <c r="T18" s="77"/>
      <c r="U18" s="87"/>
      <c r="V18" s="79"/>
      <c r="W18" s="125"/>
      <c r="X18" s="122"/>
      <c r="Y18" s="705"/>
      <c r="Z18" s="77"/>
      <c r="AA18" s="87"/>
      <c r="AB18" s="79"/>
      <c r="AC18" s="125"/>
      <c r="AD18" s="122"/>
      <c r="AE18" s="705"/>
      <c r="AF18" s="77"/>
      <c r="AG18" s="87"/>
      <c r="AH18" s="79"/>
      <c r="AI18" s="125"/>
      <c r="AJ18" s="122"/>
      <c r="BA18" s="715" t="str">
        <f t="shared" si="0"/>
        <v/>
      </c>
      <c r="BC18" s="98" t="str">
        <f t="shared" si="1"/>
        <v/>
      </c>
      <c r="BD18" s="97" t="str">
        <f t="shared" si="2"/>
        <v/>
      </c>
    </row>
    <row r="19" spans="1:56" ht="18" customHeight="1" x14ac:dyDescent="0.15">
      <c r="A19" s="61">
        <v>15</v>
      </c>
      <c r="B19" s="303"/>
      <c r="C19" s="196"/>
      <c r="D19" s="144"/>
      <c r="E19" s="304"/>
      <c r="F19" s="145"/>
      <c r="G19" s="145"/>
      <c r="H19" s="287"/>
      <c r="I19" s="146"/>
      <c r="J19" s="147"/>
      <c r="K19" s="148"/>
      <c r="L19" s="147"/>
      <c r="M19" s="149"/>
      <c r="N19" s="149" t="s">
        <v>1</v>
      </c>
      <c r="O19" s="149"/>
      <c r="P19" s="20" t="s">
        <v>192</v>
      </c>
      <c r="Q19" s="701"/>
      <c r="R19" s="20"/>
      <c r="S19" s="706"/>
      <c r="T19" s="156"/>
      <c r="U19" s="157"/>
      <c r="V19" s="160"/>
      <c r="W19" s="170"/>
      <c r="X19" s="171"/>
      <c r="Y19" s="706"/>
      <c r="Z19" s="156"/>
      <c r="AA19" s="157"/>
      <c r="AB19" s="160"/>
      <c r="AC19" s="170"/>
      <c r="AD19" s="171"/>
      <c r="AE19" s="706"/>
      <c r="AF19" s="156"/>
      <c r="AG19" s="157"/>
      <c r="AH19" s="160"/>
      <c r="AI19" s="170"/>
      <c r="AJ19" s="171"/>
      <c r="BA19" s="715" t="str">
        <f t="shared" si="0"/>
        <v/>
      </c>
      <c r="BC19" s="98" t="str">
        <f t="shared" si="1"/>
        <v/>
      </c>
      <c r="BD19" s="97" t="str">
        <f t="shared" si="2"/>
        <v/>
      </c>
    </row>
    <row r="20" spans="1:56" ht="18" customHeight="1" x14ac:dyDescent="0.15">
      <c r="A20" s="62">
        <v>16</v>
      </c>
      <c r="B20" s="297"/>
      <c r="C20" s="195"/>
      <c r="D20" s="70"/>
      <c r="E20" s="298"/>
      <c r="F20" s="71"/>
      <c r="G20" s="71"/>
      <c r="H20" s="286"/>
      <c r="I20" s="72"/>
      <c r="J20" s="73"/>
      <c r="K20" s="74"/>
      <c r="L20" s="73"/>
      <c r="M20" s="75"/>
      <c r="N20" s="75" t="s">
        <v>1</v>
      </c>
      <c r="O20" s="75"/>
      <c r="P20" s="19" t="s">
        <v>192</v>
      </c>
      <c r="Q20" s="700"/>
      <c r="R20" s="19"/>
      <c r="S20" s="705"/>
      <c r="T20" s="77"/>
      <c r="U20" s="87"/>
      <c r="V20" s="79"/>
      <c r="W20" s="125"/>
      <c r="X20" s="122"/>
      <c r="Y20" s="705"/>
      <c r="Z20" s="77"/>
      <c r="AA20" s="87"/>
      <c r="AB20" s="79"/>
      <c r="AC20" s="125"/>
      <c r="AD20" s="122"/>
      <c r="AE20" s="705"/>
      <c r="AF20" s="77"/>
      <c r="AG20" s="87"/>
      <c r="AH20" s="79"/>
      <c r="AI20" s="125"/>
      <c r="AJ20" s="122"/>
      <c r="BA20" s="715" t="str">
        <f t="shared" si="0"/>
        <v/>
      </c>
      <c r="BC20" s="98" t="str">
        <f t="shared" si="1"/>
        <v/>
      </c>
      <c r="BD20" s="97" t="str">
        <f t="shared" si="2"/>
        <v/>
      </c>
    </row>
    <row r="21" spans="1:56" ht="18" customHeight="1" x14ac:dyDescent="0.15">
      <c r="A21" s="62">
        <v>17</v>
      </c>
      <c r="B21" s="297"/>
      <c r="C21" s="195"/>
      <c r="D21" s="70"/>
      <c r="E21" s="298"/>
      <c r="F21" s="71"/>
      <c r="G21" s="71"/>
      <c r="H21" s="286"/>
      <c r="I21" s="72"/>
      <c r="J21" s="73"/>
      <c r="K21" s="74"/>
      <c r="L21" s="73"/>
      <c r="M21" s="75"/>
      <c r="N21" s="75" t="s">
        <v>1</v>
      </c>
      <c r="O21" s="75"/>
      <c r="P21" s="19" t="s">
        <v>192</v>
      </c>
      <c r="Q21" s="700"/>
      <c r="R21" s="19"/>
      <c r="S21" s="705"/>
      <c r="T21" s="77"/>
      <c r="U21" s="87"/>
      <c r="V21" s="79"/>
      <c r="W21" s="125"/>
      <c r="X21" s="122"/>
      <c r="Y21" s="705"/>
      <c r="Z21" s="77"/>
      <c r="AA21" s="87"/>
      <c r="AB21" s="79"/>
      <c r="AC21" s="125"/>
      <c r="AD21" s="122"/>
      <c r="AE21" s="705"/>
      <c r="AF21" s="77"/>
      <c r="AG21" s="87"/>
      <c r="AH21" s="79"/>
      <c r="AI21" s="125"/>
      <c r="AJ21" s="122"/>
      <c r="BA21" s="715" t="str">
        <f t="shared" si="0"/>
        <v/>
      </c>
      <c r="BC21" s="98" t="str">
        <f t="shared" si="1"/>
        <v/>
      </c>
      <c r="BD21" s="97" t="str">
        <f t="shared" si="2"/>
        <v/>
      </c>
    </row>
    <row r="22" spans="1:56" ht="18" customHeight="1" x14ac:dyDescent="0.15">
      <c r="A22" s="62">
        <v>18</v>
      </c>
      <c r="B22" s="297"/>
      <c r="C22" s="195"/>
      <c r="D22" s="70"/>
      <c r="E22" s="298"/>
      <c r="F22" s="71"/>
      <c r="G22" s="71"/>
      <c r="H22" s="286"/>
      <c r="I22" s="72"/>
      <c r="J22" s="73"/>
      <c r="K22" s="74"/>
      <c r="L22" s="73"/>
      <c r="M22" s="75"/>
      <c r="N22" s="75" t="s">
        <v>1</v>
      </c>
      <c r="O22" s="75"/>
      <c r="P22" s="19" t="s">
        <v>192</v>
      </c>
      <c r="Q22" s="700"/>
      <c r="R22" s="19"/>
      <c r="S22" s="705"/>
      <c r="T22" s="77"/>
      <c r="U22" s="87"/>
      <c r="V22" s="79"/>
      <c r="W22" s="125"/>
      <c r="X22" s="122"/>
      <c r="Y22" s="705"/>
      <c r="Z22" s="77"/>
      <c r="AA22" s="87"/>
      <c r="AB22" s="79"/>
      <c r="AC22" s="125"/>
      <c r="AD22" s="122"/>
      <c r="AE22" s="705"/>
      <c r="AF22" s="77"/>
      <c r="AG22" s="87"/>
      <c r="AH22" s="79"/>
      <c r="AI22" s="125"/>
      <c r="AJ22" s="122"/>
      <c r="BA22" s="715" t="str">
        <f t="shared" si="0"/>
        <v/>
      </c>
      <c r="BC22" s="98" t="str">
        <f t="shared" si="1"/>
        <v/>
      </c>
      <c r="BD22" s="97" t="str">
        <f t="shared" si="2"/>
        <v/>
      </c>
    </row>
    <row r="23" spans="1:56" ht="18" customHeight="1" x14ac:dyDescent="0.15">
      <c r="A23" s="62">
        <v>19</v>
      </c>
      <c r="B23" s="297"/>
      <c r="C23" s="195"/>
      <c r="D23" s="70"/>
      <c r="E23" s="298"/>
      <c r="F23" s="71"/>
      <c r="G23" s="71"/>
      <c r="H23" s="286"/>
      <c r="I23" s="72"/>
      <c r="J23" s="73"/>
      <c r="K23" s="74"/>
      <c r="L23" s="73"/>
      <c r="M23" s="75"/>
      <c r="N23" s="75" t="s">
        <v>1</v>
      </c>
      <c r="O23" s="75"/>
      <c r="P23" s="19" t="s">
        <v>192</v>
      </c>
      <c r="Q23" s="700"/>
      <c r="R23" s="19"/>
      <c r="S23" s="705"/>
      <c r="T23" s="77"/>
      <c r="U23" s="87"/>
      <c r="V23" s="79"/>
      <c r="W23" s="125"/>
      <c r="X23" s="122"/>
      <c r="Y23" s="705"/>
      <c r="Z23" s="77"/>
      <c r="AA23" s="87"/>
      <c r="AB23" s="79"/>
      <c r="AC23" s="125"/>
      <c r="AD23" s="122"/>
      <c r="AE23" s="705"/>
      <c r="AF23" s="77"/>
      <c r="AG23" s="87"/>
      <c r="AH23" s="79"/>
      <c r="AI23" s="125"/>
      <c r="AJ23" s="122"/>
      <c r="BA23" s="715" t="str">
        <f t="shared" si="0"/>
        <v/>
      </c>
      <c r="BC23" s="98" t="str">
        <f t="shared" si="1"/>
        <v/>
      </c>
      <c r="BD23" s="97" t="str">
        <f t="shared" si="2"/>
        <v/>
      </c>
    </row>
    <row r="24" spans="1:56" ht="18" customHeight="1" thickBot="1" x14ac:dyDescent="0.2">
      <c r="A24" s="63">
        <v>20</v>
      </c>
      <c r="B24" s="311"/>
      <c r="C24" s="197"/>
      <c r="D24" s="150"/>
      <c r="E24" s="312"/>
      <c r="F24" s="151"/>
      <c r="G24" s="151"/>
      <c r="H24" s="288"/>
      <c r="I24" s="152"/>
      <c r="J24" s="153"/>
      <c r="K24" s="154"/>
      <c r="L24" s="153"/>
      <c r="M24" s="155"/>
      <c r="N24" s="155" t="s">
        <v>1</v>
      </c>
      <c r="O24" s="155"/>
      <c r="P24" s="21" t="s">
        <v>192</v>
      </c>
      <c r="Q24" s="702"/>
      <c r="R24" s="21"/>
      <c r="S24" s="707"/>
      <c r="T24" s="158"/>
      <c r="U24" s="159"/>
      <c r="V24" s="161"/>
      <c r="W24" s="173"/>
      <c r="X24" s="174"/>
      <c r="Y24" s="707"/>
      <c r="Z24" s="158"/>
      <c r="AA24" s="159"/>
      <c r="AB24" s="161"/>
      <c r="AC24" s="173"/>
      <c r="AD24" s="174"/>
      <c r="AE24" s="707"/>
      <c r="AF24" s="158"/>
      <c r="AG24" s="159"/>
      <c r="AH24" s="161"/>
      <c r="AI24" s="173"/>
      <c r="AJ24" s="174"/>
      <c r="BA24" s="715" t="str">
        <f t="shared" si="0"/>
        <v/>
      </c>
      <c r="BC24" s="98" t="str">
        <f t="shared" si="1"/>
        <v/>
      </c>
      <c r="BD24" s="97" t="str">
        <f t="shared" si="2"/>
        <v/>
      </c>
    </row>
    <row r="25" spans="1:56" ht="18" customHeight="1" x14ac:dyDescent="0.15">
      <c r="A25" s="62">
        <v>21</v>
      </c>
      <c r="B25" s="297"/>
      <c r="C25" s="195"/>
      <c r="D25" s="70"/>
      <c r="E25" s="298"/>
      <c r="F25" s="71"/>
      <c r="G25" s="71"/>
      <c r="H25" s="286"/>
      <c r="I25" s="72"/>
      <c r="J25" s="73"/>
      <c r="K25" s="74"/>
      <c r="L25" s="73"/>
      <c r="M25" s="75"/>
      <c r="N25" s="75" t="s">
        <v>1</v>
      </c>
      <c r="O25" s="75"/>
      <c r="P25" s="19" t="s">
        <v>192</v>
      </c>
      <c r="Q25" s="700"/>
      <c r="R25" s="19"/>
      <c r="S25" s="705"/>
      <c r="T25" s="77"/>
      <c r="U25" s="87"/>
      <c r="V25" s="79"/>
      <c r="W25" s="125"/>
      <c r="X25" s="122"/>
      <c r="Y25" s="705"/>
      <c r="Z25" s="77"/>
      <c r="AA25" s="87"/>
      <c r="AB25" s="79"/>
      <c r="AC25" s="125"/>
      <c r="AD25" s="122"/>
      <c r="AE25" s="705"/>
      <c r="AF25" s="77"/>
      <c r="AG25" s="87"/>
      <c r="AH25" s="79"/>
      <c r="AI25" s="125"/>
      <c r="AJ25" s="122"/>
      <c r="BA25" s="715" t="str">
        <f t="shared" si="0"/>
        <v/>
      </c>
      <c r="BC25" s="98" t="str">
        <f t="shared" si="1"/>
        <v/>
      </c>
      <c r="BD25" s="97" t="str">
        <f t="shared" si="2"/>
        <v/>
      </c>
    </row>
    <row r="26" spans="1:56" ht="18" customHeight="1" x14ac:dyDescent="0.15">
      <c r="A26" s="62">
        <v>22</v>
      </c>
      <c r="B26" s="297"/>
      <c r="C26" s="195"/>
      <c r="D26" s="70"/>
      <c r="E26" s="298"/>
      <c r="F26" s="71"/>
      <c r="G26" s="71"/>
      <c r="H26" s="286"/>
      <c r="I26" s="72"/>
      <c r="J26" s="73"/>
      <c r="K26" s="74"/>
      <c r="L26" s="73"/>
      <c r="M26" s="75"/>
      <c r="N26" s="75" t="s">
        <v>1</v>
      </c>
      <c r="O26" s="75"/>
      <c r="P26" s="19" t="s">
        <v>192</v>
      </c>
      <c r="Q26" s="700"/>
      <c r="R26" s="19"/>
      <c r="S26" s="705"/>
      <c r="T26" s="77"/>
      <c r="U26" s="87"/>
      <c r="V26" s="79"/>
      <c r="W26" s="125"/>
      <c r="X26" s="122"/>
      <c r="Y26" s="705"/>
      <c r="Z26" s="77"/>
      <c r="AA26" s="87"/>
      <c r="AB26" s="79"/>
      <c r="AC26" s="125"/>
      <c r="AD26" s="122"/>
      <c r="AE26" s="705"/>
      <c r="AF26" s="77"/>
      <c r="AG26" s="87"/>
      <c r="AH26" s="79"/>
      <c r="AI26" s="125"/>
      <c r="AJ26" s="122"/>
      <c r="BA26" s="715" t="str">
        <f t="shared" si="0"/>
        <v/>
      </c>
      <c r="BC26" s="98" t="str">
        <f t="shared" si="1"/>
        <v/>
      </c>
      <c r="BD26" s="97" t="str">
        <f t="shared" si="2"/>
        <v/>
      </c>
    </row>
    <row r="27" spans="1:56" ht="18" customHeight="1" x14ac:dyDescent="0.15">
      <c r="A27" s="62">
        <v>23</v>
      </c>
      <c r="B27" s="297"/>
      <c r="C27" s="195"/>
      <c r="D27" s="70"/>
      <c r="E27" s="298"/>
      <c r="F27" s="71"/>
      <c r="G27" s="71"/>
      <c r="H27" s="286"/>
      <c r="I27" s="72"/>
      <c r="J27" s="73"/>
      <c r="K27" s="74"/>
      <c r="L27" s="73"/>
      <c r="M27" s="75"/>
      <c r="N27" s="75" t="s">
        <v>1</v>
      </c>
      <c r="O27" s="75"/>
      <c r="P27" s="19" t="s">
        <v>192</v>
      </c>
      <c r="Q27" s="700"/>
      <c r="R27" s="19"/>
      <c r="S27" s="705"/>
      <c r="T27" s="77"/>
      <c r="U27" s="87"/>
      <c r="V27" s="79"/>
      <c r="W27" s="125"/>
      <c r="X27" s="122"/>
      <c r="Y27" s="705"/>
      <c r="Z27" s="77"/>
      <c r="AA27" s="87"/>
      <c r="AB27" s="79"/>
      <c r="AC27" s="125"/>
      <c r="AD27" s="122"/>
      <c r="AE27" s="705"/>
      <c r="AF27" s="77"/>
      <c r="AG27" s="87"/>
      <c r="AH27" s="79"/>
      <c r="AI27" s="125"/>
      <c r="AJ27" s="122"/>
      <c r="BA27" s="715" t="str">
        <f t="shared" si="0"/>
        <v/>
      </c>
      <c r="BC27" s="98" t="str">
        <f t="shared" si="1"/>
        <v/>
      </c>
      <c r="BD27" s="97" t="str">
        <f t="shared" si="2"/>
        <v/>
      </c>
    </row>
    <row r="28" spans="1:56" ht="18" customHeight="1" x14ac:dyDescent="0.15">
      <c r="A28" s="62">
        <v>24</v>
      </c>
      <c r="B28" s="297"/>
      <c r="C28" s="195"/>
      <c r="D28" s="70"/>
      <c r="E28" s="298"/>
      <c r="F28" s="71"/>
      <c r="G28" s="71"/>
      <c r="H28" s="286"/>
      <c r="I28" s="72"/>
      <c r="J28" s="73"/>
      <c r="K28" s="74"/>
      <c r="L28" s="73"/>
      <c r="M28" s="75"/>
      <c r="N28" s="75" t="s">
        <v>1</v>
      </c>
      <c r="O28" s="75"/>
      <c r="P28" s="19" t="s">
        <v>192</v>
      </c>
      <c r="Q28" s="700"/>
      <c r="R28" s="19"/>
      <c r="S28" s="705"/>
      <c r="T28" s="77"/>
      <c r="U28" s="87"/>
      <c r="V28" s="79"/>
      <c r="W28" s="125"/>
      <c r="X28" s="122"/>
      <c r="Y28" s="705"/>
      <c r="Z28" s="77"/>
      <c r="AA28" s="87"/>
      <c r="AB28" s="79"/>
      <c r="AC28" s="125"/>
      <c r="AD28" s="122"/>
      <c r="AE28" s="705"/>
      <c r="AF28" s="77"/>
      <c r="AG28" s="87"/>
      <c r="AH28" s="79"/>
      <c r="AI28" s="125"/>
      <c r="AJ28" s="122"/>
      <c r="BA28" s="715" t="str">
        <f t="shared" si="0"/>
        <v/>
      </c>
      <c r="BC28" s="98" t="str">
        <f t="shared" si="1"/>
        <v/>
      </c>
      <c r="BD28" s="97" t="str">
        <f t="shared" si="2"/>
        <v/>
      </c>
    </row>
    <row r="29" spans="1:56" ht="18" customHeight="1" x14ac:dyDescent="0.15">
      <c r="A29" s="61">
        <v>25</v>
      </c>
      <c r="B29" s="303"/>
      <c r="C29" s="196"/>
      <c r="D29" s="144"/>
      <c r="E29" s="304"/>
      <c r="F29" s="145"/>
      <c r="G29" s="145"/>
      <c r="H29" s="287"/>
      <c r="I29" s="146"/>
      <c r="J29" s="147"/>
      <c r="K29" s="148"/>
      <c r="L29" s="147"/>
      <c r="M29" s="149"/>
      <c r="N29" s="149" t="s">
        <v>1</v>
      </c>
      <c r="O29" s="149"/>
      <c r="P29" s="20" t="s">
        <v>192</v>
      </c>
      <c r="Q29" s="701"/>
      <c r="R29" s="20"/>
      <c r="S29" s="706"/>
      <c r="T29" s="156"/>
      <c r="U29" s="157"/>
      <c r="V29" s="160"/>
      <c r="W29" s="170"/>
      <c r="X29" s="171"/>
      <c r="Y29" s="706"/>
      <c r="Z29" s="156"/>
      <c r="AA29" s="157"/>
      <c r="AB29" s="160"/>
      <c r="AC29" s="170"/>
      <c r="AD29" s="171"/>
      <c r="AE29" s="706"/>
      <c r="AF29" s="156"/>
      <c r="AG29" s="157"/>
      <c r="AH29" s="160"/>
      <c r="AI29" s="170"/>
      <c r="AJ29" s="171"/>
      <c r="BA29" s="715" t="str">
        <f t="shared" si="0"/>
        <v/>
      </c>
      <c r="BC29" s="98" t="str">
        <f t="shared" si="1"/>
        <v/>
      </c>
      <c r="BD29" s="97" t="str">
        <f t="shared" si="2"/>
        <v/>
      </c>
    </row>
    <row r="30" spans="1:56" ht="18" customHeight="1" x14ac:dyDescent="0.15">
      <c r="A30" s="62">
        <v>26</v>
      </c>
      <c r="B30" s="297"/>
      <c r="C30" s="195"/>
      <c r="D30" s="70"/>
      <c r="E30" s="298"/>
      <c r="F30" s="71"/>
      <c r="G30" s="71"/>
      <c r="H30" s="286"/>
      <c r="I30" s="72"/>
      <c r="J30" s="73"/>
      <c r="K30" s="74"/>
      <c r="L30" s="73"/>
      <c r="M30" s="75"/>
      <c r="N30" s="75" t="s">
        <v>1</v>
      </c>
      <c r="O30" s="75"/>
      <c r="P30" s="19" t="s">
        <v>192</v>
      </c>
      <c r="Q30" s="700"/>
      <c r="R30" s="19"/>
      <c r="S30" s="705"/>
      <c r="T30" s="77"/>
      <c r="U30" s="87"/>
      <c r="V30" s="79"/>
      <c r="W30" s="125"/>
      <c r="X30" s="122"/>
      <c r="Y30" s="705"/>
      <c r="Z30" s="77"/>
      <c r="AA30" s="87"/>
      <c r="AB30" s="79"/>
      <c r="AC30" s="125"/>
      <c r="AD30" s="122"/>
      <c r="AE30" s="705"/>
      <c r="AF30" s="77"/>
      <c r="AG30" s="87"/>
      <c r="AH30" s="79"/>
      <c r="AI30" s="125"/>
      <c r="AJ30" s="122"/>
      <c r="BA30" s="715" t="str">
        <f t="shared" si="0"/>
        <v/>
      </c>
      <c r="BC30" s="98" t="str">
        <f t="shared" si="1"/>
        <v/>
      </c>
      <c r="BD30" s="97" t="str">
        <f t="shared" si="2"/>
        <v/>
      </c>
    </row>
    <row r="31" spans="1:56" ht="18" customHeight="1" x14ac:dyDescent="0.15">
      <c r="A31" s="62">
        <v>27</v>
      </c>
      <c r="B31" s="297"/>
      <c r="C31" s="195"/>
      <c r="D31" s="70"/>
      <c r="E31" s="298"/>
      <c r="F31" s="71"/>
      <c r="G31" s="71"/>
      <c r="H31" s="286"/>
      <c r="I31" s="72"/>
      <c r="J31" s="73"/>
      <c r="K31" s="74"/>
      <c r="L31" s="73"/>
      <c r="M31" s="75"/>
      <c r="N31" s="75" t="s">
        <v>1</v>
      </c>
      <c r="O31" s="75"/>
      <c r="P31" s="19" t="s">
        <v>192</v>
      </c>
      <c r="Q31" s="700"/>
      <c r="R31" s="19"/>
      <c r="S31" s="705"/>
      <c r="T31" s="77"/>
      <c r="U31" s="87"/>
      <c r="V31" s="79"/>
      <c r="W31" s="125"/>
      <c r="X31" s="122"/>
      <c r="Y31" s="705"/>
      <c r="Z31" s="77"/>
      <c r="AA31" s="87"/>
      <c r="AB31" s="79"/>
      <c r="AC31" s="125"/>
      <c r="AD31" s="122"/>
      <c r="AE31" s="705"/>
      <c r="AF31" s="77"/>
      <c r="AG31" s="87"/>
      <c r="AH31" s="79"/>
      <c r="AI31" s="125"/>
      <c r="AJ31" s="122"/>
      <c r="BA31" s="715" t="str">
        <f t="shared" si="0"/>
        <v/>
      </c>
      <c r="BC31" s="98" t="str">
        <f t="shared" si="1"/>
        <v/>
      </c>
      <c r="BD31" s="97" t="str">
        <f t="shared" si="2"/>
        <v/>
      </c>
    </row>
    <row r="32" spans="1:56" ht="18" customHeight="1" x14ac:dyDescent="0.15">
      <c r="A32" s="62">
        <v>28</v>
      </c>
      <c r="B32" s="297"/>
      <c r="C32" s="195"/>
      <c r="D32" s="70"/>
      <c r="E32" s="298"/>
      <c r="F32" s="71"/>
      <c r="G32" s="71"/>
      <c r="H32" s="286"/>
      <c r="I32" s="72"/>
      <c r="J32" s="73"/>
      <c r="K32" s="74"/>
      <c r="L32" s="73"/>
      <c r="M32" s="75"/>
      <c r="N32" s="75" t="s">
        <v>1</v>
      </c>
      <c r="O32" s="75"/>
      <c r="P32" s="19" t="s">
        <v>192</v>
      </c>
      <c r="Q32" s="700"/>
      <c r="R32" s="19"/>
      <c r="S32" s="705"/>
      <c r="T32" s="77"/>
      <c r="U32" s="87"/>
      <c r="V32" s="79"/>
      <c r="W32" s="125"/>
      <c r="X32" s="122"/>
      <c r="Y32" s="705"/>
      <c r="Z32" s="77"/>
      <c r="AA32" s="87"/>
      <c r="AB32" s="79"/>
      <c r="AC32" s="125"/>
      <c r="AD32" s="122"/>
      <c r="AE32" s="705"/>
      <c r="AF32" s="77"/>
      <c r="AG32" s="87"/>
      <c r="AH32" s="79"/>
      <c r="AI32" s="125"/>
      <c r="AJ32" s="122"/>
      <c r="BA32" s="715" t="str">
        <f t="shared" si="0"/>
        <v/>
      </c>
      <c r="BC32" s="98" t="str">
        <f t="shared" si="1"/>
        <v/>
      </c>
      <c r="BD32" s="97" t="str">
        <f t="shared" si="2"/>
        <v/>
      </c>
    </row>
    <row r="33" spans="1:56" ht="18" customHeight="1" x14ac:dyDescent="0.15">
      <c r="A33" s="62">
        <v>29</v>
      </c>
      <c r="B33" s="297"/>
      <c r="C33" s="195"/>
      <c r="D33" s="70"/>
      <c r="E33" s="298"/>
      <c r="F33" s="71"/>
      <c r="G33" s="71"/>
      <c r="H33" s="286"/>
      <c r="I33" s="72"/>
      <c r="J33" s="73"/>
      <c r="K33" s="74"/>
      <c r="L33" s="73"/>
      <c r="M33" s="75"/>
      <c r="N33" s="75" t="s">
        <v>1</v>
      </c>
      <c r="O33" s="75"/>
      <c r="P33" s="19" t="s">
        <v>192</v>
      </c>
      <c r="Q33" s="700"/>
      <c r="R33" s="19"/>
      <c r="S33" s="705"/>
      <c r="T33" s="77"/>
      <c r="U33" s="87"/>
      <c r="V33" s="79"/>
      <c r="W33" s="125"/>
      <c r="X33" s="122"/>
      <c r="Y33" s="705"/>
      <c r="Z33" s="77"/>
      <c r="AA33" s="87"/>
      <c r="AB33" s="79"/>
      <c r="AC33" s="125"/>
      <c r="AD33" s="122"/>
      <c r="AE33" s="705"/>
      <c r="AF33" s="77"/>
      <c r="AG33" s="87"/>
      <c r="AH33" s="79"/>
      <c r="AI33" s="125"/>
      <c r="AJ33" s="122"/>
      <c r="BA33" s="715" t="str">
        <f t="shared" si="0"/>
        <v/>
      </c>
      <c r="BC33" s="98" t="str">
        <f t="shared" si="1"/>
        <v/>
      </c>
      <c r="BD33" s="97" t="str">
        <f t="shared" si="2"/>
        <v/>
      </c>
    </row>
    <row r="34" spans="1:56" ht="18" customHeight="1" thickBot="1" x14ac:dyDescent="0.2">
      <c r="A34" s="63">
        <v>30</v>
      </c>
      <c r="B34" s="311"/>
      <c r="C34" s="197"/>
      <c r="D34" s="150"/>
      <c r="E34" s="312"/>
      <c r="F34" s="151"/>
      <c r="G34" s="151"/>
      <c r="H34" s="288"/>
      <c r="I34" s="152"/>
      <c r="J34" s="153"/>
      <c r="K34" s="154"/>
      <c r="L34" s="153"/>
      <c r="M34" s="155"/>
      <c r="N34" s="155" t="s">
        <v>1</v>
      </c>
      <c r="O34" s="155"/>
      <c r="P34" s="21" t="s">
        <v>192</v>
      </c>
      <c r="Q34" s="702"/>
      <c r="R34" s="21"/>
      <c r="S34" s="707"/>
      <c r="T34" s="158"/>
      <c r="U34" s="159"/>
      <c r="V34" s="161"/>
      <c r="W34" s="173"/>
      <c r="X34" s="174"/>
      <c r="Y34" s="707"/>
      <c r="Z34" s="158"/>
      <c r="AA34" s="159"/>
      <c r="AB34" s="161"/>
      <c r="AC34" s="173"/>
      <c r="AD34" s="174"/>
      <c r="AE34" s="707"/>
      <c r="AF34" s="158"/>
      <c r="AG34" s="159"/>
      <c r="AH34" s="161"/>
      <c r="AI34" s="173"/>
      <c r="AJ34" s="174"/>
      <c r="BA34" s="715" t="str">
        <f t="shared" si="0"/>
        <v/>
      </c>
      <c r="BC34" s="98" t="str">
        <f t="shared" si="1"/>
        <v/>
      </c>
      <c r="BD34" s="97" t="str">
        <f t="shared" si="2"/>
        <v/>
      </c>
    </row>
    <row r="35" spans="1:56" ht="18" customHeight="1" x14ac:dyDescent="0.15">
      <c r="A35" s="62">
        <v>31</v>
      </c>
      <c r="B35" s="297"/>
      <c r="C35" s="195"/>
      <c r="D35" s="70"/>
      <c r="E35" s="298"/>
      <c r="F35" s="71"/>
      <c r="G35" s="71"/>
      <c r="H35" s="286"/>
      <c r="I35" s="72"/>
      <c r="J35" s="73"/>
      <c r="K35" s="74"/>
      <c r="L35" s="73"/>
      <c r="M35" s="75"/>
      <c r="N35" s="75" t="s">
        <v>1</v>
      </c>
      <c r="O35" s="75"/>
      <c r="P35" s="19" t="s">
        <v>192</v>
      </c>
      <c r="Q35" s="700"/>
      <c r="R35" s="19"/>
      <c r="S35" s="705"/>
      <c r="T35" s="77"/>
      <c r="U35" s="87"/>
      <c r="V35" s="79"/>
      <c r="W35" s="125"/>
      <c r="X35" s="122"/>
      <c r="Y35" s="705"/>
      <c r="Z35" s="77"/>
      <c r="AA35" s="87"/>
      <c r="AB35" s="79"/>
      <c r="AC35" s="125"/>
      <c r="AD35" s="122"/>
      <c r="AE35" s="705"/>
      <c r="AF35" s="77"/>
      <c r="AG35" s="87"/>
      <c r="AH35" s="79"/>
      <c r="AI35" s="125"/>
      <c r="AJ35" s="122"/>
      <c r="BA35" s="715" t="str">
        <f t="shared" si="0"/>
        <v/>
      </c>
      <c r="BC35" s="98" t="str">
        <f t="shared" si="1"/>
        <v/>
      </c>
      <c r="BD35" s="97" t="str">
        <f t="shared" si="2"/>
        <v/>
      </c>
    </row>
    <row r="36" spans="1:56" ht="18" customHeight="1" x14ac:dyDescent="0.15">
      <c r="A36" s="62">
        <v>32</v>
      </c>
      <c r="B36" s="297"/>
      <c r="C36" s="195"/>
      <c r="D36" s="70"/>
      <c r="E36" s="298"/>
      <c r="F36" s="71"/>
      <c r="G36" s="71"/>
      <c r="H36" s="286"/>
      <c r="I36" s="72"/>
      <c r="J36" s="73"/>
      <c r="K36" s="74"/>
      <c r="L36" s="73"/>
      <c r="M36" s="75"/>
      <c r="N36" s="75" t="s">
        <v>1</v>
      </c>
      <c r="O36" s="75"/>
      <c r="P36" s="19" t="s">
        <v>192</v>
      </c>
      <c r="Q36" s="700"/>
      <c r="R36" s="19"/>
      <c r="S36" s="705"/>
      <c r="T36" s="77"/>
      <c r="U36" s="87"/>
      <c r="V36" s="79"/>
      <c r="W36" s="125"/>
      <c r="X36" s="122"/>
      <c r="Y36" s="705"/>
      <c r="Z36" s="77"/>
      <c r="AA36" s="87"/>
      <c r="AB36" s="79"/>
      <c r="AC36" s="125"/>
      <c r="AD36" s="122"/>
      <c r="AE36" s="705"/>
      <c r="AF36" s="77"/>
      <c r="AG36" s="87"/>
      <c r="AH36" s="79"/>
      <c r="AI36" s="125"/>
      <c r="AJ36" s="122"/>
      <c r="BA36" s="715" t="str">
        <f t="shared" si="0"/>
        <v/>
      </c>
      <c r="BC36" s="98" t="str">
        <f t="shared" si="1"/>
        <v/>
      </c>
      <c r="BD36" s="97" t="str">
        <f t="shared" si="2"/>
        <v/>
      </c>
    </row>
    <row r="37" spans="1:56" ht="18" customHeight="1" x14ac:dyDescent="0.15">
      <c r="A37" s="62">
        <v>33</v>
      </c>
      <c r="B37" s="297"/>
      <c r="C37" s="195"/>
      <c r="D37" s="70"/>
      <c r="E37" s="298"/>
      <c r="F37" s="71"/>
      <c r="G37" s="71"/>
      <c r="H37" s="286"/>
      <c r="I37" s="72"/>
      <c r="J37" s="73"/>
      <c r="K37" s="74"/>
      <c r="L37" s="73"/>
      <c r="M37" s="75"/>
      <c r="N37" s="75" t="s">
        <v>1</v>
      </c>
      <c r="O37" s="75"/>
      <c r="P37" s="19" t="s">
        <v>192</v>
      </c>
      <c r="Q37" s="700"/>
      <c r="R37" s="19"/>
      <c r="S37" s="705"/>
      <c r="T37" s="77"/>
      <c r="U37" s="87"/>
      <c r="V37" s="79"/>
      <c r="W37" s="125"/>
      <c r="X37" s="122"/>
      <c r="Y37" s="705"/>
      <c r="Z37" s="77"/>
      <c r="AA37" s="87"/>
      <c r="AB37" s="79"/>
      <c r="AC37" s="125"/>
      <c r="AD37" s="122"/>
      <c r="AE37" s="705"/>
      <c r="AF37" s="77"/>
      <c r="AG37" s="87"/>
      <c r="AH37" s="79"/>
      <c r="AI37" s="125"/>
      <c r="AJ37" s="122"/>
      <c r="BA37" s="715" t="str">
        <f t="shared" si="0"/>
        <v/>
      </c>
      <c r="BC37" s="98" t="str">
        <f t="shared" si="1"/>
        <v/>
      </c>
      <c r="BD37" s="97" t="str">
        <f t="shared" si="2"/>
        <v/>
      </c>
    </row>
    <row r="38" spans="1:56" ht="18" customHeight="1" x14ac:dyDescent="0.15">
      <c r="A38" s="62">
        <v>34</v>
      </c>
      <c r="B38" s="297"/>
      <c r="C38" s="195"/>
      <c r="D38" s="70"/>
      <c r="E38" s="298"/>
      <c r="F38" s="71"/>
      <c r="G38" s="71"/>
      <c r="H38" s="286"/>
      <c r="I38" s="72"/>
      <c r="J38" s="73"/>
      <c r="K38" s="74"/>
      <c r="L38" s="73"/>
      <c r="M38" s="75"/>
      <c r="N38" s="75" t="s">
        <v>1</v>
      </c>
      <c r="O38" s="75"/>
      <c r="P38" s="19" t="s">
        <v>192</v>
      </c>
      <c r="Q38" s="700"/>
      <c r="R38" s="19"/>
      <c r="S38" s="705"/>
      <c r="T38" s="77"/>
      <c r="U38" s="87"/>
      <c r="V38" s="79"/>
      <c r="W38" s="125"/>
      <c r="X38" s="122"/>
      <c r="Y38" s="705"/>
      <c r="Z38" s="77"/>
      <c r="AA38" s="87"/>
      <c r="AB38" s="79"/>
      <c r="AC38" s="125"/>
      <c r="AD38" s="122"/>
      <c r="AE38" s="705"/>
      <c r="AF38" s="77"/>
      <c r="AG38" s="87"/>
      <c r="AH38" s="79"/>
      <c r="AI38" s="125"/>
      <c r="AJ38" s="122"/>
      <c r="BA38" s="715" t="str">
        <f t="shared" si="0"/>
        <v/>
      </c>
      <c r="BC38" s="98" t="str">
        <f t="shared" si="1"/>
        <v/>
      </c>
      <c r="BD38" s="97" t="str">
        <f t="shared" si="2"/>
        <v/>
      </c>
    </row>
    <row r="39" spans="1:56" ht="18" customHeight="1" x14ac:dyDescent="0.15">
      <c r="A39" s="61">
        <v>35</v>
      </c>
      <c r="B39" s="303"/>
      <c r="C39" s="196"/>
      <c r="D39" s="144"/>
      <c r="E39" s="304"/>
      <c r="F39" s="145"/>
      <c r="G39" s="145"/>
      <c r="H39" s="287"/>
      <c r="I39" s="146"/>
      <c r="J39" s="147"/>
      <c r="K39" s="148"/>
      <c r="L39" s="147"/>
      <c r="M39" s="149"/>
      <c r="N39" s="149" t="s">
        <v>1</v>
      </c>
      <c r="O39" s="149"/>
      <c r="P39" s="20" t="s">
        <v>192</v>
      </c>
      <c r="Q39" s="701"/>
      <c r="R39" s="20"/>
      <c r="S39" s="706"/>
      <c r="T39" s="156"/>
      <c r="U39" s="157"/>
      <c r="V39" s="160"/>
      <c r="W39" s="170"/>
      <c r="X39" s="171"/>
      <c r="Y39" s="706"/>
      <c r="Z39" s="156"/>
      <c r="AA39" s="157"/>
      <c r="AB39" s="160"/>
      <c r="AC39" s="170"/>
      <c r="AD39" s="171"/>
      <c r="AE39" s="706"/>
      <c r="AF39" s="156"/>
      <c r="AG39" s="157"/>
      <c r="AH39" s="160"/>
      <c r="AI39" s="170"/>
      <c r="AJ39" s="171"/>
      <c r="BA39" s="715" t="str">
        <f t="shared" si="0"/>
        <v/>
      </c>
      <c r="BC39" s="98" t="str">
        <f t="shared" si="1"/>
        <v/>
      </c>
      <c r="BD39" s="97" t="str">
        <f t="shared" si="2"/>
        <v/>
      </c>
    </row>
    <row r="40" spans="1:56" ht="18" customHeight="1" x14ac:dyDescent="0.15">
      <c r="A40" s="62">
        <v>36</v>
      </c>
      <c r="B40" s="297"/>
      <c r="C40" s="195"/>
      <c r="D40" s="70"/>
      <c r="E40" s="298"/>
      <c r="F40" s="71"/>
      <c r="G40" s="71"/>
      <c r="H40" s="286"/>
      <c r="I40" s="72"/>
      <c r="J40" s="73"/>
      <c r="K40" s="74"/>
      <c r="L40" s="73"/>
      <c r="M40" s="75"/>
      <c r="N40" s="75" t="s">
        <v>1</v>
      </c>
      <c r="O40" s="75"/>
      <c r="P40" s="19" t="s">
        <v>192</v>
      </c>
      <c r="Q40" s="700"/>
      <c r="R40" s="19"/>
      <c r="S40" s="705"/>
      <c r="T40" s="77"/>
      <c r="U40" s="87"/>
      <c r="V40" s="79"/>
      <c r="W40" s="125"/>
      <c r="X40" s="122"/>
      <c r="Y40" s="705"/>
      <c r="Z40" s="77"/>
      <c r="AA40" s="87"/>
      <c r="AB40" s="79"/>
      <c r="AC40" s="125"/>
      <c r="AD40" s="122"/>
      <c r="AE40" s="705"/>
      <c r="AF40" s="77"/>
      <c r="AG40" s="87"/>
      <c r="AH40" s="79"/>
      <c r="AI40" s="125"/>
      <c r="AJ40" s="122"/>
      <c r="BA40" s="715" t="str">
        <f t="shared" si="0"/>
        <v/>
      </c>
      <c r="BC40" s="98" t="str">
        <f t="shared" si="1"/>
        <v/>
      </c>
      <c r="BD40" s="97" t="str">
        <f t="shared" si="2"/>
        <v/>
      </c>
    </row>
    <row r="41" spans="1:56" ht="18" customHeight="1" x14ac:dyDescent="0.15">
      <c r="A41" s="62">
        <v>37</v>
      </c>
      <c r="B41" s="297"/>
      <c r="C41" s="195"/>
      <c r="D41" s="70"/>
      <c r="E41" s="298"/>
      <c r="F41" s="71"/>
      <c r="G41" s="71"/>
      <c r="H41" s="286"/>
      <c r="I41" s="72"/>
      <c r="J41" s="73"/>
      <c r="K41" s="74"/>
      <c r="L41" s="73"/>
      <c r="M41" s="75"/>
      <c r="N41" s="75" t="s">
        <v>1</v>
      </c>
      <c r="O41" s="75"/>
      <c r="P41" s="19" t="s">
        <v>192</v>
      </c>
      <c r="Q41" s="700"/>
      <c r="R41" s="19"/>
      <c r="S41" s="705"/>
      <c r="T41" s="77"/>
      <c r="U41" s="87"/>
      <c r="V41" s="79"/>
      <c r="W41" s="125"/>
      <c r="X41" s="122"/>
      <c r="Y41" s="705"/>
      <c r="Z41" s="77"/>
      <c r="AA41" s="87"/>
      <c r="AB41" s="79"/>
      <c r="AC41" s="125"/>
      <c r="AD41" s="122"/>
      <c r="AE41" s="705"/>
      <c r="AF41" s="77"/>
      <c r="AG41" s="87"/>
      <c r="AH41" s="79"/>
      <c r="AI41" s="125"/>
      <c r="AJ41" s="122"/>
      <c r="BA41" s="715" t="str">
        <f t="shared" si="0"/>
        <v/>
      </c>
      <c r="BC41" s="98" t="str">
        <f t="shared" si="1"/>
        <v/>
      </c>
      <c r="BD41" s="97" t="str">
        <f t="shared" si="2"/>
        <v/>
      </c>
    </row>
    <row r="42" spans="1:56" ht="18" customHeight="1" x14ac:dyDescent="0.15">
      <c r="A42" s="62">
        <v>38</v>
      </c>
      <c r="B42" s="297"/>
      <c r="C42" s="195"/>
      <c r="D42" s="70"/>
      <c r="E42" s="298"/>
      <c r="F42" s="71"/>
      <c r="G42" s="71"/>
      <c r="H42" s="286"/>
      <c r="I42" s="72"/>
      <c r="J42" s="73"/>
      <c r="K42" s="74"/>
      <c r="L42" s="73"/>
      <c r="M42" s="75"/>
      <c r="N42" s="75" t="s">
        <v>1</v>
      </c>
      <c r="O42" s="75"/>
      <c r="P42" s="19" t="s">
        <v>192</v>
      </c>
      <c r="Q42" s="700"/>
      <c r="R42" s="19"/>
      <c r="S42" s="705"/>
      <c r="T42" s="77"/>
      <c r="U42" s="87"/>
      <c r="V42" s="79"/>
      <c r="W42" s="125"/>
      <c r="X42" s="122"/>
      <c r="Y42" s="705"/>
      <c r="Z42" s="77"/>
      <c r="AA42" s="87"/>
      <c r="AB42" s="79"/>
      <c r="AC42" s="125"/>
      <c r="AD42" s="122"/>
      <c r="AE42" s="705"/>
      <c r="AF42" s="77"/>
      <c r="AG42" s="87"/>
      <c r="AH42" s="79"/>
      <c r="AI42" s="125"/>
      <c r="AJ42" s="122"/>
      <c r="BA42" s="715" t="str">
        <f t="shared" si="0"/>
        <v/>
      </c>
      <c r="BC42" s="98" t="str">
        <f t="shared" si="1"/>
        <v/>
      </c>
      <c r="BD42" s="97" t="str">
        <f t="shared" si="2"/>
        <v/>
      </c>
    </row>
    <row r="43" spans="1:56" ht="18" customHeight="1" x14ac:dyDescent="0.15">
      <c r="A43" s="62">
        <v>39</v>
      </c>
      <c r="B43" s="297"/>
      <c r="C43" s="195"/>
      <c r="D43" s="70"/>
      <c r="E43" s="298"/>
      <c r="F43" s="71"/>
      <c r="G43" s="71"/>
      <c r="H43" s="286"/>
      <c r="I43" s="72"/>
      <c r="J43" s="73"/>
      <c r="K43" s="74"/>
      <c r="L43" s="73"/>
      <c r="M43" s="75"/>
      <c r="N43" s="75" t="s">
        <v>1</v>
      </c>
      <c r="O43" s="75"/>
      <c r="P43" s="19" t="s">
        <v>192</v>
      </c>
      <c r="Q43" s="700"/>
      <c r="R43" s="19"/>
      <c r="S43" s="705"/>
      <c r="T43" s="77"/>
      <c r="U43" s="87"/>
      <c r="V43" s="79"/>
      <c r="W43" s="125"/>
      <c r="X43" s="122"/>
      <c r="Y43" s="705"/>
      <c r="Z43" s="77"/>
      <c r="AA43" s="87"/>
      <c r="AB43" s="79"/>
      <c r="AC43" s="125"/>
      <c r="AD43" s="122"/>
      <c r="AE43" s="705"/>
      <c r="AF43" s="77"/>
      <c r="AG43" s="87"/>
      <c r="AH43" s="79"/>
      <c r="AI43" s="125"/>
      <c r="AJ43" s="122"/>
      <c r="BA43" s="715" t="str">
        <f t="shared" si="0"/>
        <v/>
      </c>
      <c r="BC43" s="98" t="str">
        <f t="shared" si="1"/>
        <v/>
      </c>
      <c r="BD43" s="97" t="str">
        <f t="shared" si="2"/>
        <v/>
      </c>
    </row>
    <row r="44" spans="1:56" ht="18" customHeight="1" thickBot="1" x14ac:dyDescent="0.2">
      <c r="A44" s="63">
        <v>40</v>
      </c>
      <c r="B44" s="311"/>
      <c r="C44" s="197"/>
      <c r="D44" s="150"/>
      <c r="E44" s="312"/>
      <c r="F44" s="151"/>
      <c r="G44" s="151"/>
      <c r="H44" s="288"/>
      <c r="I44" s="152"/>
      <c r="J44" s="153"/>
      <c r="K44" s="154"/>
      <c r="L44" s="153"/>
      <c r="M44" s="155"/>
      <c r="N44" s="155" t="s">
        <v>1</v>
      </c>
      <c r="O44" s="155"/>
      <c r="P44" s="21" t="s">
        <v>192</v>
      </c>
      <c r="Q44" s="702"/>
      <c r="R44" s="21"/>
      <c r="S44" s="707"/>
      <c r="T44" s="158"/>
      <c r="U44" s="159"/>
      <c r="V44" s="161"/>
      <c r="W44" s="173"/>
      <c r="X44" s="174"/>
      <c r="Y44" s="707"/>
      <c r="Z44" s="158"/>
      <c r="AA44" s="159"/>
      <c r="AB44" s="161"/>
      <c r="AC44" s="173"/>
      <c r="AD44" s="174"/>
      <c r="AE44" s="707"/>
      <c r="AF44" s="158"/>
      <c r="AG44" s="159"/>
      <c r="AH44" s="161"/>
      <c r="AI44" s="173"/>
      <c r="AJ44" s="174"/>
      <c r="BA44" s="715" t="str">
        <f t="shared" si="0"/>
        <v/>
      </c>
      <c r="BC44" s="98" t="str">
        <f t="shared" si="1"/>
        <v/>
      </c>
      <c r="BD44" s="97" t="str">
        <f t="shared" si="2"/>
        <v/>
      </c>
    </row>
    <row r="45" spans="1:56" ht="18" customHeight="1" x14ac:dyDescent="0.15">
      <c r="A45" s="62">
        <v>41</v>
      </c>
      <c r="B45" s="297"/>
      <c r="C45" s="195"/>
      <c r="D45" s="70"/>
      <c r="E45" s="298"/>
      <c r="F45" s="71"/>
      <c r="G45" s="71"/>
      <c r="H45" s="286"/>
      <c r="I45" s="72"/>
      <c r="J45" s="73"/>
      <c r="K45" s="74"/>
      <c r="L45" s="73"/>
      <c r="M45" s="75"/>
      <c r="N45" s="75" t="s">
        <v>1</v>
      </c>
      <c r="O45" s="75"/>
      <c r="P45" s="19" t="s">
        <v>192</v>
      </c>
      <c r="Q45" s="700"/>
      <c r="R45" s="19"/>
      <c r="S45" s="705"/>
      <c r="T45" s="77"/>
      <c r="U45" s="87"/>
      <c r="V45" s="79"/>
      <c r="W45" s="125"/>
      <c r="X45" s="122"/>
      <c r="Y45" s="705"/>
      <c r="Z45" s="77"/>
      <c r="AA45" s="87"/>
      <c r="AB45" s="79"/>
      <c r="AC45" s="125"/>
      <c r="AD45" s="122"/>
      <c r="AE45" s="705"/>
      <c r="AF45" s="77"/>
      <c r="AG45" s="87"/>
      <c r="AH45" s="79"/>
      <c r="AI45" s="125"/>
      <c r="AJ45" s="122"/>
      <c r="BA45" s="715" t="str">
        <f t="shared" si="0"/>
        <v/>
      </c>
      <c r="BC45" s="98" t="str">
        <f t="shared" si="1"/>
        <v/>
      </c>
      <c r="BD45" s="97" t="str">
        <f t="shared" si="2"/>
        <v/>
      </c>
    </row>
    <row r="46" spans="1:56" ht="18" customHeight="1" x14ac:dyDescent="0.15">
      <c r="A46" s="62">
        <v>42</v>
      </c>
      <c r="B46" s="297"/>
      <c r="C46" s="195"/>
      <c r="D46" s="70"/>
      <c r="E46" s="298"/>
      <c r="F46" s="71"/>
      <c r="G46" s="71"/>
      <c r="H46" s="286"/>
      <c r="I46" s="72"/>
      <c r="J46" s="73"/>
      <c r="K46" s="74"/>
      <c r="L46" s="73"/>
      <c r="M46" s="75"/>
      <c r="N46" s="75" t="s">
        <v>1</v>
      </c>
      <c r="O46" s="75"/>
      <c r="P46" s="19" t="s">
        <v>192</v>
      </c>
      <c r="Q46" s="700"/>
      <c r="R46" s="19"/>
      <c r="S46" s="705"/>
      <c r="T46" s="77"/>
      <c r="U46" s="87"/>
      <c r="V46" s="79"/>
      <c r="W46" s="125"/>
      <c r="X46" s="122"/>
      <c r="Y46" s="705"/>
      <c r="Z46" s="77"/>
      <c r="AA46" s="87"/>
      <c r="AB46" s="79"/>
      <c r="AC46" s="125"/>
      <c r="AD46" s="122"/>
      <c r="AE46" s="705"/>
      <c r="AF46" s="77"/>
      <c r="AG46" s="87"/>
      <c r="AH46" s="79"/>
      <c r="AI46" s="125"/>
      <c r="AJ46" s="122"/>
      <c r="BA46" s="715" t="str">
        <f t="shared" si="0"/>
        <v/>
      </c>
      <c r="BC46" s="98" t="str">
        <f t="shared" si="1"/>
        <v/>
      </c>
      <c r="BD46" s="97" t="str">
        <f t="shared" si="2"/>
        <v/>
      </c>
    </row>
    <row r="47" spans="1:56" ht="18" customHeight="1" x14ac:dyDescent="0.15">
      <c r="A47" s="62">
        <v>43</v>
      </c>
      <c r="B47" s="297"/>
      <c r="C47" s="195"/>
      <c r="D47" s="70"/>
      <c r="E47" s="298"/>
      <c r="F47" s="71"/>
      <c r="G47" s="71"/>
      <c r="H47" s="286"/>
      <c r="I47" s="72"/>
      <c r="J47" s="73"/>
      <c r="K47" s="74"/>
      <c r="L47" s="73"/>
      <c r="M47" s="75"/>
      <c r="N47" s="75" t="s">
        <v>1</v>
      </c>
      <c r="O47" s="75"/>
      <c r="P47" s="19" t="s">
        <v>192</v>
      </c>
      <c r="Q47" s="700"/>
      <c r="R47" s="19"/>
      <c r="S47" s="705"/>
      <c r="T47" s="77"/>
      <c r="U47" s="87"/>
      <c r="V47" s="79"/>
      <c r="W47" s="125"/>
      <c r="X47" s="122"/>
      <c r="Y47" s="705"/>
      <c r="Z47" s="77"/>
      <c r="AA47" s="87"/>
      <c r="AB47" s="79"/>
      <c r="AC47" s="125"/>
      <c r="AD47" s="122"/>
      <c r="AE47" s="705"/>
      <c r="AF47" s="77"/>
      <c r="AG47" s="87"/>
      <c r="AH47" s="79"/>
      <c r="AI47" s="125"/>
      <c r="AJ47" s="122"/>
      <c r="BA47" s="715" t="str">
        <f t="shared" si="0"/>
        <v/>
      </c>
      <c r="BC47" s="98" t="str">
        <f t="shared" si="1"/>
        <v/>
      </c>
      <c r="BD47" s="97" t="str">
        <f t="shared" si="2"/>
        <v/>
      </c>
    </row>
    <row r="48" spans="1:56" ht="18" customHeight="1" x14ac:dyDescent="0.15">
      <c r="A48" s="62">
        <v>44</v>
      </c>
      <c r="B48" s="297"/>
      <c r="C48" s="195"/>
      <c r="D48" s="70"/>
      <c r="E48" s="298"/>
      <c r="F48" s="71"/>
      <c r="G48" s="71"/>
      <c r="H48" s="286"/>
      <c r="I48" s="72"/>
      <c r="J48" s="73"/>
      <c r="K48" s="74"/>
      <c r="L48" s="73"/>
      <c r="M48" s="75"/>
      <c r="N48" s="75" t="s">
        <v>1</v>
      </c>
      <c r="O48" s="75"/>
      <c r="P48" s="19" t="s">
        <v>192</v>
      </c>
      <c r="Q48" s="700"/>
      <c r="R48" s="19"/>
      <c r="S48" s="705"/>
      <c r="T48" s="77"/>
      <c r="U48" s="87"/>
      <c r="V48" s="79"/>
      <c r="W48" s="125"/>
      <c r="X48" s="122"/>
      <c r="Y48" s="705"/>
      <c r="Z48" s="77"/>
      <c r="AA48" s="87"/>
      <c r="AB48" s="79"/>
      <c r="AC48" s="125"/>
      <c r="AD48" s="122"/>
      <c r="AE48" s="705"/>
      <c r="AF48" s="77"/>
      <c r="AG48" s="87"/>
      <c r="AH48" s="79"/>
      <c r="AI48" s="125"/>
      <c r="AJ48" s="122"/>
      <c r="BA48" s="715" t="str">
        <f t="shared" si="0"/>
        <v/>
      </c>
      <c r="BC48" s="98" t="str">
        <f t="shared" si="1"/>
        <v/>
      </c>
      <c r="BD48" s="97" t="str">
        <f t="shared" si="2"/>
        <v/>
      </c>
    </row>
    <row r="49" spans="1:56" ht="18" customHeight="1" x14ac:dyDescent="0.15">
      <c r="A49" s="61">
        <v>45</v>
      </c>
      <c r="B49" s="303"/>
      <c r="C49" s="196"/>
      <c r="D49" s="144"/>
      <c r="E49" s="304"/>
      <c r="F49" s="145"/>
      <c r="G49" s="145"/>
      <c r="H49" s="287"/>
      <c r="I49" s="146"/>
      <c r="J49" s="147"/>
      <c r="K49" s="148"/>
      <c r="L49" s="147"/>
      <c r="M49" s="149"/>
      <c r="N49" s="149" t="s">
        <v>1</v>
      </c>
      <c r="O49" s="149"/>
      <c r="P49" s="20" t="s">
        <v>192</v>
      </c>
      <c r="Q49" s="701"/>
      <c r="R49" s="20"/>
      <c r="S49" s="706"/>
      <c r="T49" s="156"/>
      <c r="U49" s="157"/>
      <c r="V49" s="160"/>
      <c r="W49" s="170"/>
      <c r="X49" s="171"/>
      <c r="Y49" s="706"/>
      <c r="Z49" s="156"/>
      <c r="AA49" s="157"/>
      <c r="AB49" s="160"/>
      <c r="AC49" s="170"/>
      <c r="AD49" s="171"/>
      <c r="AE49" s="706"/>
      <c r="AF49" s="156"/>
      <c r="AG49" s="157"/>
      <c r="AH49" s="160"/>
      <c r="AI49" s="170"/>
      <c r="AJ49" s="171"/>
      <c r="BA49" s="715" t="str">
        <f t="shared" si="0"/>
        <v/>
      </c>
      <c r="BC49" s="98" t="str">
        <f t="shared" si="1"/>
        <v/>
      </c>
      <c r="BD49" s="97" t="str">
        <f t="shared" si="2"/>
        <v/>
      </c>
    </row>
    <row r="50" spans="1:56" ht="18" customHeight="1" x14ac:dyDescent="0.15">
      <c r="A50" s="62">
        <v>46</v>
      </c>
      <c r="B50" s="297"/>
      <c r="C50" s="195"/>
      <c r="D50" s="70"/>
      <c r="E50" s="298"/>
      <c r="F50" s="71"/>
      <c r="G50" s="71"/>
      <c r="H50" s="286"/>
      <c r="I50" s="72"/>
      <c r="J50" s="73"/>
      <c r="K50" s="74"/>
      <c r="L50" s="73"/>
      <c r="M50" s="75"/>
      <c r="N50" s="75" t="s">
        <v>1</v>
      </c>
      <c r="O50" s="75"/>
      <c r="P50" s="19" t="s">
        <v>192</v>
      </c>
      <c r="Q50" s="700"/>
      <c r="R50" s="19"/>
      <c r="S50" s="705"/>
      <c r="T50" s="77"/>
      <c r="U50" s="87"/>
      <c r="V50" s="79"/>
      <c r="W50" s="125"/>
      <c r="X50" s="122"/>
      <c r="Y50" s="705"/>
      <c r="Z50" s="77"/>
      <c r="AA50" s="87"/>
      <c r="AB50" s="79"/>
      <c r="AC50" s="125"/>
      <c r="AD50" s="122"/>
      <c r="AE50" s="705"/>
      <c r="AF50" s="77"/>
      <c r="AG50" s="87"/>
      <c r="AH50" s="79"/>
      <c r="AI50" s="125"/>
      <c r="AJ50" s="122"/>
      <c r="BA50" s="715" t="str">
        <f t="shared" si="0"/>
        <v/>
      </c>
      <c r="BC50" s="98" t="str">
        <f t="shared" si="1"/>
        <v/>
      </c>
      <c r="BD50" s="97" t="str">
        <f t="shared" si="2"/>
        <v/>
      </c>
    </row>
    <row r="51" spans="1:56" ht="18" customHeight="1" x14ac:dyDescent="0.15">
      <c r="A51" s="62">
        <v>47</v>
      </c>
      <c r="B51" s="297"/>
      <c r="C51" s="195"/>
      <c r="D51" s="70"/>
      <c r="E51" s="298"/>
      <c r="F51" s="71"/>
      <c r="G51" s="71"/>
      <c r="H51" s="286"/>
      <c r="I51" s="72"/>
      <c r="J51" s="73"/>
      <c r="K51" s="74"/>
      <c r="L51" s="73"/>
      <c r="M51" s="75"/>
      <c r="N51" s="75" t="s">
        <v>1</v>
      </c>
      <c r="O51" s="75"/>
      <c r="P51" s="19" t="s">
        <v>192</v>
      </c>
      <c r="Q51" s="700"/>
      <c r="R51" s="19"/>
      <c r="S51" s="705"/>
      <c r="T51" s="77"/>
      <c r="U51" s="87"/>
      <c r="V51" s="79"/>
      <c r="W51" s="125"/>
      <c r="X51" s="122"/>
      <c r="Y51" s="705"/>
      <c r="Z51" s="77"/>
      <c r="AA51" s="87"/>
      <c r="AB51" s="79"/>
      <c r="AC51" s="125"/>
      <c r="AD51" s="122"/>
      <c r="AE51" s="705"/>
      <c r="AF51" s="77"/>
      <c r="AG51" s="87"/>
      <c r="AH51" s="79"/>
      <c r="AI51" s="125"/>
      <c r="AJ51" s="122"/>
      <c r="BA51" s="715" t="str">
        <f t="shared" si="0"/>
        <v/>
      </c>
      <c r="BC51" s="98" t="str">
        <f t="shared" si="1"/>
        <v/>
      </c>
      <c r="BD51" s="97" t="str">
        <f t="shared" si="2"/>
        <v/>
      </c>
    </row>
    <row r="52" spans="1:56" ht="18" customHeight="1" x14ac:dyDescent="0.15">
      <c r="A52" s="62">
        <v>48</v>
      </c>
      <c r="B52" s="297"/>
      <c r="C52" s="195"/>
      <c r="D52" s="70"/>
      <c r="E52" s="298"/>
      <c r="F52" s="71"/>
      <c r="G52" s="71"/>
      <c r="H52" s="286"/>
      <c r="I52" s="72"/>
      <c r="J52" s="73"/>
      <c r="K52" s="74"/>
      <c r="L52" s="73"/>
      <c r="M52" s="75"/>
      <c r="N52" s="75" t="s">
        <v>1</v>
      </c>
      <c r="O52" s="75"/>
      <c r="P52" s="19" t="s">
        <v>192</v>
      </c>
      <c r="Q52" s="700"/>
      <c r="R52" s="19"/>
      <c r="S52" s="705"/>
      <c r="T52" s="77"/>
      <c r="U52" s="87"/>
      <c r="V52" s="79"/>
      <c r="W52" s="125"/>
      <c r="X52" s="122"/>
      <c r="Y52" s="705"/>
      <c r="Z52" s="77"/>
      <c r="AA52" s="87"/>
      <c r="AB52" s="79"/>
      <c r="AC52" s="125"/>
      <c r="AD52" s="122"/>
      <c r="AE52" s="705"/>
      <c r="AF52" s="77"/>
      <c r="AG52" s="87"/>
      <c r="AH52" s="79"/>
      <c r="AI52" s="125"/>
      <c r="AJ52" s="122"/>
      <c r="BA52" s="715" t="str">
        <f t="shared" si="0"/>
        <v/>
      </c>
      <c r="BC52" s="98" t="str">
        <f t="shared" si="1"/>
        <v/>
      </c>
      <c r="BD52" s="97" t="str">
        <f t="shared" si="2"/>
        <v/>
      </c>
    </row>
    <row r="53" spans="1:56" ht="18" customHeight="1" x14ac:dyDescent="0.15">
      <c r="A53" s="62">
        <v>49</v>
      </c>
      <c r="B53" s="297"/>
      <c r="C53" s="195"/>
      <c r="D53" s="70"/>
      <c r="E53" s="298"/>
      <c r="F53" s="71"/>
      <c r="G53" s="71"/>
      <c r="H53" s="286"/>
      <c r="I53" s="72"/>
      <c r="J53" s="73"/>
      <c r="K53" s="74"/>
      <c r="L53" s="73"/>
      <c r="M53" s="75"/>
      <c r="N53" s="75" t="s">
        <v>1</v>
      </c>
      <c r="O53" s="75"/>
      <c r="P53" s="19" t="s">
        <v>192</v>
      </c>
      <c r="Q53" s="700"/>
      <c r="R53" s="19"/>
      <c r="S53" s="705"/>
      <c r="T53" s="77"/>
      <c r="U53" s="87"/>
      <c r="V53" s="79"/>
      <c r="W53" s="125"/>
      <c r="X53" s="122"/>
      <c r="Y53" s="705"/>
      <c r="Z53" s="77"/>
      <c r="AA53" s="87"/>
      <c r="AB53" s="79"/>
      <c r="AC53" s="125"/>
      <c r="AD53" s="122"/>
      <c r="AE53" s="705"/>
      <c r="AF53" s="77"/>
      <c r="AG53" s="87"/>
      <c r="AH53" s="79"/>
      <c r="AI53" s="125"/>
      <c r="AJ53" s="122"/>
      <c r="BA53" s="715" t="str">
        <f t="shared" si="0"/>
        <v/>
      </c>
      <c r="BC53" s="98" t="str">
        <f t="shared" si="1"/>
        <v/>
      </c>
      <c r="BD53" s="97" t="str">
        <f t="shared" si="2"/>
        <v/>
      </c>
    </row>
    <row r="54" spans="1:56" ht="18" customHeight="1" thickBot="1" x14ac:dyDescent="0.2">
      <c r="A54" s="63">
        <v>50</v>
      </c>
      <c r="B54" s="311"/>
      <c r="C54" s="197"/>
      <c r="D54" s="150"/>
      <c r="E54" s="312"/>
      <c r="F54" s="151"/>
      <c r="G54" s="151"/>
      <c r="H54" s="288"/>
      <c r="I54" s="152"/>
      <c r="J54" s="153"/>
      <c r="K54" s="154"/>
      <c r="L54" s="153"/>
      <c r="M54" s="155"/>
      <c r="N54" s="155" t="s">
        <v>1</v>
      </c>
      <c r="O54" s="155"/>
      <c r="P54" s="21" t="s">
        <v>192</v>
      </c>
      <c r="Q54" s="702"/>
      <c r="R54" s="21"/>
      <c r="S54" s="707"/>
      <c r="T54" s="158"/>
      <c r="U54" s="159"/>
      <c r="V54" s="161"/>
      <c r="W54" s="173"/>
      <c r="X54" s="174"/>
      <c r="Y54" s="707"/>
      <c r="Z54" s="158"/>
      <c r="AA54" s="159"/>
      <c r="AB54" s="161"/>
      <c r="AC54" s="173"/>
      <c r="AD54" s="174"/>
      <c r="AE54" s="707"/>
      <c r="AF54" s="158"/>
      <c r="AG54" s="159"/>
      <c r="AH54" s="161"/>
      <c r="AI54" s="173"/>
      <c r="AJ54" s="174"/>
      <c r="BA54" s="715" t="str">
        <f t="shared" si="0"/>
        <v/>
      </c>
      <c r="BC54" s="98" t="str">
        <f t="shared" si="1"/>
        <v/>
      </c>
      <c r="BD54" s="97" t="str">
        <f t="shared" si="2"/>
        <v/>
      </c>
    </row>
    <row r="55" spans="1:56" ht="18" customHeight="1" x14ac:dyDescent="0.15">
      <c r="A55" s="62">
        <v>51</v>
      </c>
      <c r="B55" s="297"/>
      <c r="C55" s="195"/>
      <c r="D55" s="70"/>
      <c r="E55" s="298"/>
      <c r="F55" s="71"/>
      <c r="G55" s="71"/>
      <c r="H55" s="286"/>
      <c r="I55" s="72"/>
      <c r="J55" s="73"/>
      <c r="K55" s="74"/>
      <c r="L55" s="73"/>
      <c r="M55" s="75"/>
      <c r="N55" s="75" t="s">
        <v>1</v>
      </c>
      <c r="O55" s="75"/>
      <c r="P55" s="19" t="s">
        <v>192</v>
      </c>
      <c r="Q55" s="700"/>
      <c r="R55" s="19"/>
      <c r="S55" s="705"/>
      <c r="T55" s="77"/>
      <c r="U55" s="87"/>
      <c r="V55" s="79"/>
      <c r="W55" s="125"/>
      <c r="X55" s="122"/>
      <c r="Y55" s="705"/>
      <c r="Z55" s="77"/>
      <c r="AA55" s="87"/>
      <c r="AB55" s="79"/>
      <c r="AC55" s="125"/>
      <c r="AD55" s="122"/>
      <c r="AE55" s="705"/>
      <c r="AF55" s="77"/>
      <c r="AG55" s="87"/>
      <c r="AH55" s="79"/>
      <c r="AI55" s="125"/>
      <c r="AJ55" s="122"/>
      <c r="BA55" s="715" t="str">
        <f t="shared" si="0"/>
        <v/>
      </c>
      <c r="BC55" s="98" t="str">
        <f t="shared" si="1"/>
        <v/>
      </c>
      <c r="BD55" s="97" t="str">
        <f t="shared" si="2"/>
        <v/>
      </c>
    </row>
    <row r="56" spans="1:56" ht="18" customHeight="1" x14ac:dyDescent="0.15">
      <c r="A56" s="62">
        <v>52</v>
      </c>
      <c r="B56" s="297"/>
      <c r="C56" s="195"/>
      <c r="D56" s="70"/>
      <c r="E56" s="298"/>
      <c r="F56" s="71"/>
      <c r="G56" s="71"/>
      <c r="H56" s="286"/>
      <c r="I56" s="72"/>
      <c r="J56" s="73"/>
      <c r="K56" s="74"/>
      <c r="L56" s="73"/>
      <c r="M56" s="75"/>
      <c r="N56" s="75" t="s">
        <v>1</v>
      </c>
      <c r="O56" s="75"/>
      <c r="P56" s="19" t="s">
        <v>192</v>
      </c>
      <c r="Q56" s="700"/>
      <c r="R56" s="19"/>
      <c r="S56" s="705"/>
      <c r="T56" s="77"/>
      <c r="U56" s="87"/>
      <c r="V56" s="79"/>
      <c r="W56" s="125"/>
      <c r="X56" s="122"/>
      <c r="Y56" s="705"/>
      <c r="Z56" s="77"/>
      <c r="AA56" s="87"/>
      <c r="AB56" s="79"/>
      <c r="AC56" s="125"/>
      <c r="AD56" s="122"/>
      <c r="AE56" s="705"/>
      <c r="AF56" s="77"/>
      <c r="AG56" s="87"/>
      <c r="AH56" s="79"/>
      <c r="AI56" s="125"/>
      <c r="AJ56" s="122"/>
      <c r="BA56" s="715" t="str">
        <f t="shared" si="0"/>
        <v/>
      </c>
      <c r="BC56" s="98" t="str">
        <f t="shared" si="1"/>
        <v/>
      </c>
      <c r="BD56" s="97" t="str">
        <f t="shared" si="2"/>
        <v/>
      </c>
    </row>
    <row r="57" spans="1:56" ht="18" customHeight="1" x14ac:dyDescent="0.15">
      <c r="A57" s="62">
        <v>53</v>
      </c>
      <c r="B57" s="297"/>
      <c r="C57" s="195"/>
      <c r="D57" s="70"/>
      <c r="E57" s="298"/>
      <c r="F57" s="71"/>
      <c r="G57" s="71"/>
      <c r="H57" s="286"/>
      <c r="I57" s="72"/>
      <c r="J57" s="73"/>
      <c r="K57" s="74"/>
      <c r="L57" s="73"/>
      <c r="M57" s="75"/>
      <c r="N57" s="75" t="s">
        <v>1</v>
      </c>
      <c r="O57" s="75"/>
      <c r="P57" s="19" t="s">
        <v>192</v>
      </c>
      <c r="Q57" s="700"/>
      <c r="R57" s="19"/>
      <c r="S57" s="705"/>
      <c r="T57" s="77"/>
      <c r="U57" s="87"/>
      <c r="V57" s="79"/>
      <c r="W57" s="125"/>
      <c r="X57" s="122"/>
      <c r="Y57" s="705"/>
      <c r="Z57" s="77"/>
      <c r="AA57" s="87"/>
      <c r="AB57" s="79"/>
      <c r="AC57" s="125"/>
      <c r="AD57" s="122"/>
      <c r="AE57" s="705"/>
      <c r="AF57" s="77"/>
      <c r="AG57" s="87"/>
      <c r="AH57" s="79"/>
      <c r="AI57" s="125"/>
      <c r="AJ57" s="122"/>
      <c r="BA57" s="715" t="str">
        <f t="shared" si="0"/>
        <v/>
      </c>
      <c r="BC57" s="98" t="str">
        <f t="shared" si="1"/>
        <v/>
      </c>
      <c r="BD57" s="97" t="str">
        <f t="shared" si="2"/>
        <v/>
      </c>
    </row>
    <row r="58" spans="1:56" ht="18" customHeight="1" x14ac:dyDescent="0.15">
      <c r="A58" s="62">
        <v>54</v>
      </c>
      <c r="B58" s="297"/>
      <c r="C58" s="195"/>
      <c r="D58" s="70"/>
      <c r="E58" s="298"/>
      <c r="F58" s="71"/>
      <c r="G58" s="71"/>
      <c r="H58" s="286"/>
      <c r="I58" s="72"/>
      <c r="J58" s="73"/>
      <c r="K58" s="74"/>
      <c r="L58" s="73"/>
      <c r="M58" s="75"/>
      <c r="N58" s="75" t="s">
        <v>1</v>
      </c>
      <c r="O58" s="75"/>
      <c r="P58" s="19" t="s">
        <v>192</v>
      </c>
      <c r="Q58" s="700"/>
      <c r="R58" s="19"/>
      <c r="S58" s="705"/>
      <c r="T58" s="77"/>
      <c r="U58" s="87"/>
      <c r="V58" s="79"/>
      <c r="W58" s="125"/>
      <c r="X58" s="122"/>
      <c r="Y58" s="705"/>
      <c r="Z58" s="77"/>
      <c r="AA58" s="87"/>
      <c r="AB58" s="79"/>
      <c r="AC58" s="125"/>
      <c r="AD58" s="122"/>
      <c r="AE58" s="705"/>
      <c r="AF58" s="77"/>
      <c r="AG58" s="87"/>
      <c r="AH58" s="79"/>
      <c r="AI58" s="125"/>
      <c r="AJ58" s="122"/>
      <c r="BA58" s="715" t="str">
        <f t="shared" si="0"/>
        <v/>
      </c>
      <c r="BC58" s="98" t="str">
        <f t="shared" si="1"/>
        <v/>
      </c>
      <c r="BD58" s="97" t="str">
        <f t="shared" si="2"/>
        <v/>
      </c>
    </row>
    <row r="59" spans="1:56" ht="18" customHeight="1" x14ac:dyDescent="0.15">
      <c r="A59" s="61">
        <v>55</v>
      </c>
      <c r="B59" s="303"/>
      <c r="C59" s="196"/>
      <c r="D59" s="144"/>
      <c r="E59" s="304"/>
      <c r="F59" s="145"/>
      <c r="G59" s="145"/>
      <c r="H59" s="287"/>
      <c r="I59" s="146"/>
      <c r="J59" s="147"/>
      <c r="K59" s="148"/>
      <c r="L59" s="147"/>
      <c r="M59" s="149"/>
      <c r="N59" s="149" t="s">
        <v>1</v>
      </c>
      <c r="O59" s="149"/>
      <c r="P59" s="20" t="s">
        <v>192</v>
      </c>
      <c r="Q59" s="701"/>
      <c r="R59" s="20"/>
      <c r="S59" s="706"/>
      <c r="T59" s="156"/>
      <c r="U59" s="157"/>
      <c r="V59" s="160"/>
      <c r="W59" s="170"/>
      <c r="X59" s="171"/>
      <c r="Y59" s="706"/>
      <c r="Z59" s="156"/>
      <c r="AA59" s="157"/>
      <c r="AB59" s="160"/>
      <c r="AC59" s="170"/>
      <c r="AD59" s="171"/>
      <c r="AE59" s="706"/>
      <c r="AF59" s="156"/>
      <c r="AG59" s="157"/>
      <c r="AH59" s="160"/>
      <c r="AI59" s="170"/>
      <c r="AJ59" s="171"/>
      <c r="BA59" s="715" t="str">
        <f t="shared" si="0"/>
        <v/>
      </c>
      <c r="BC59" s="98" t="str">
        <f t="shared" si="1"/>
        <v/>
      </c>
      <c r="BD59" s="97" t="str">
        <f t="shared" si="2"/>
        <v/>
      </c>
    </row>
    <row r="60" spans="1:56" ht="18" customHeight="1" x14ac:dyDescent="0.15">
      <c r="A60" s="62">
        <v>56</v>
      </c>
      <c r="B60" s="297"/>
      <c r="C60" s="195"/>
      <c r="D60" s="70"/>
      <c r="E60" s="298"/>
      <c r="F60" s="71"/>
      <c r="G60" s="71"/>
      <c r="H60" s="286"/>
      <c r="I60" s="72"/>
      <c r="J60" s="73"/>
      <c r="K60" s="74"/>
      <c r="L60" s="73"/>
      <c r="M60" s="75"/>
      <c r="N60" s="75" t="s">
        <v>1</v>
      </c>
      <c r="O60" s="75"/>
      <c r="P60" s="19" t="s">
        <v>192</v>
      </c>
      <c r="Q60" s="700"/>
      <c r="R60" s="19"/>
      <c r="S60" s="705"/>
      <c r="T60" s="77"/>
      <c r="U60" s="87"/>
      <c r="V60" s="79"/>
      <c r="W60" s="125"/>
      <c r="X60" s="122"/>
      <c r="Y60" s="705"/>
      <c r="Z60" s="77"/>
      <c r="AA60" s="87"/>
      <c r="AB60" s="79"/>
      <c r="AC60" s="125"/>
      <c r="AD60" s="122"/>
      <c r="AE60" s="705"/>
      <c r="AF60" s="77"/>
      <c r="AG60" s="87"/>
      <c r="AH60" s="79"/>
      <c r="AI60" s="125"/>
      <c r="AJ60" s="122"/>
      <c r="BA60" s="715" t="str">
        <f t="shared" si="0"/>
        <v/>
      </c>
      <c r="BC60" s="98" t="str">
        <f t="shared" si="1"/>
        <v/>
      </c>
      <c r="BD60" s="97" t="str">
        <f t="shared" si="2"/>
        <v/>
      </c>
    </row>
    <row r="61" spans="1:56" ht="18" customHeight="1" x14ac:dyDescent="0.15">
      <c r="A61" s="62">
        <v>57</v>
      </c>
      <c r="B61" s="297"/>
      <c r="C61" s="195"/>
      <c r="D61" s="70"/>
      <c r="E61" s="298"/>
      <c r="F61" s="71"/>
      <c r="G61" s="71"/>
      <c r="H61" s="286"/>
      <c r="I61" s="72"/>
      <c r="J61" s="73"/>
      <c r="K61" s="74"/>
      <c r="L61" s="73"/>
      <c r="M61" s="75"/>
      <c r="N61" s="75" t="s">
        <v>1</v>
      </c>
      <c r="O61" s="75"/>
      <c r="P61" s="19" t="s">
        <v>192</v>
      </c>
      <c r="Q61" s="700"/>
      <c r="R61" s="19"/>
      <c r="S61" s="705"/>
      <c r="T61" s="77"/>
      <c r="U61" s="87"/>
      <c r="V61" s="79"/>
      <c r="W61" s="125"/>
      <c r="X61" s="122"/>
      <c r="Y61" s="705"/>
      <c r="Z61" s="77"/>
      <c r="AA61" s="87"/>
      <c r="AB61" s="79"/>
      <c r="AC61" s="125"/>
      <c r="AD61" s="122"/>
      <c r="AE61" s="705"/>
      <c r="AF61" s="77"/>
      <c r="AG61" s="87"/>
      <c r="AH61" s="79"/>
      <c r="AI61" s="125"/>
      <c r="AJ61" s="122"/>
      <c r="BA61" s="715" t="str">
        <f t="shared" si="0"/>
        <v/>
      </c>
      <c r="BC61" s="98" t="str">
        <f t="shared" si="1"/>
        <v/>
      </c>
      <c r="BD61" s="97" t="str">
        <f t="shared" si="2"/>
        <v/>
      </c>
    </row>
    <row r="62" spans="1:56" ht="18" customHeight="1" x14ac:dyDescent="0.15">
      <c r="A62" s="62">
        <v>58</v>
      </c>
      <c r="B62" s="297"/>
      <c r="C62" s="195"/>
      <c r="D62" s="70"/>
      <c r="E62" s="298"/>
      <c r="F62" s="71"/>
      <c r="G62" s="71"/>
      <c r="H62" s="286"/>
      <c r="I62" s="72"/>
      <c r="J62" s="73"/>
      <c r="K62" s="74"/>
      <c r="L62" s="73"/>
      <c r="M62" s="75"/>
      <c r="N62" s="75" t="s">
        <v>1</v>
      </c>
      <c r="O62" s="75"/>
      <c r="P62" s="19" t="s">
        <v>192</v>
      </c>
      <c r="Q62" s="700"/>
      <c r="R62" s="19"/>
      <c r="S62" s="705"/>
      <c r="T62" s="77"/>
      <c r="U62" s="87"/>
      <c r="V62" s="79"/>
      <c r="W62" s="125"/>
      <c r="X62" s="122"/>
      <c r="Y62" s="705"/>
      <c r="Z62" s="77"/>
      <c r="AA62" s="87"/>
      <c r="AB62" s="79"/>
      <c r="AC62" s="125"/>
      <c r="AD62" s="122"/>
      <c r="AE62" s="705"/>
      <c r="AF62" s="77"/>
      <c r="AG62" s="87"/>
      <c r="AH62" s="79"/>
      <c r="AI62" s="125"/>
      <c r="AJ62" s="122"/>
      <c r="BA62" s="715" t="str">
        <f t="shared" si="0"/>
        <v/>
      </c>
      <c r="BC62" s="98" t="str">
        <f t="shared" si="1"/>
        <v/>
      </c>
      <c r="BD62" s="97" t="str">
        <f t="shared" si="2"/>
        <v/>
      </c>
    </row>
    <row r="63" spans="1:56" ht="18" customHeight="1" x14ac:dyDescent="0.15">
      <c r="A63" s="62">
        <v>59</v>
      </c>
      <c r="B63" s="297"/>
      <c r="C63" s="195"/>
      <c r="D63" s="70"/>
      <c r="E63" s="298"/>
      <c r="F63" s="71"/>
      <c r="G63" s="71"/>
      <c r="H63" s="286"/>
      <c r="I63" s="72"/>
      <c r="J63" s="73"/>
      <c r="K63" s="74"/>
      <c r="L63" s="73"/>
      <c r="M63" s="75"/>
      <c r="N63" s="75" t="s">
        <v>1</v>
      </c>
      <c r="O63" s="75"/>
      <c r="P63" s="19" t="s">
        <v>192</v>
      </c>
      <c r="Q63" s="700"/>
      <c r="R63" s="19"/>
      <c r="S63" s="705"/>
      <c r="T63" s="77"/>
      <c r="U63" s="87"/>
      <c r="V63" s="79"/>
      <c r="W63" s="125"/>
      <c r="X63" s="122"/>
      <c r="Y63" s="705"/>
      <c r="Z63" s="77"/>
      <c r="AA63" s="87"/>
      <c r="AB63" s="79"/>
      <c r="AC63" s="125"/>
      <c r="AD63" s="122"/>
      <c r="AE63" s="705"/>
      <c r="AF63" s="77"/>
      <c r="AG63" s="87"/>
      <c r="AH63" s="79"/>
      <c r="AI63" s="125"/>
      <c r="AJ63" s="122"/>
      <c r="BA63" s="715" t="str">
        <f t="shared" si="0"/>
        <v/>
      </c>
      <c r="BC63" s="98" t="str">
        <f t="shared" si="1"/>
        <v/>
      </c>
      <c r="BD63" s="97" t="str">
        <f t="shared" si="2"/>
        <v/>
      </c>
    </row>
    <row r="64" spans="1:56" ht="18" customHeight="1" thickBot="1" x14ac:dyDescent="0.2">
      <c r="A64" s="63">
        <v>60</v>
      </c>
      <c r="B64" s="311"/>
      <c r="C64" s="197"/>
      <c r="D64" s="150"/>
      <c r="E64" s="312"/>
      <c r="F64" s="151"/>
      <c r="G64" s="151"/>
      <c r="H64" s="288"/>
      <c r="I64" s="152"/>
      <c r="J64" s="153"/>
      <c r="K64" s="154"/>
      <c r="L64" s="153"/>
      <c r="M64" s="155"/>
      <c r="N64" s="155" t="s">
        <v>1</v>
      </c>
      <c r="O64" s="155"/>
      <c r="P64" s="21" t="s">
        <v>192</v>
      </c>
      <c r="Q64" s="702"/>
      <c r="R64" s="21"/>
      <c r="S64" s="707"/>
      <c r="T64" s="158"/>
      <c r="U64" s="159"/>
      <c r="V64" s="161"/>
      <c r="W64" s="173"/>
      <c r="X64" s="174"/>
      <c r="Y64" s="707"/>
      <c r="Z64" s="158"/>
      <c r="AA64" s="159"/>
      <c r="AB64" s="161"/>
      <c r="AC64" s="173"/>
      <c r="AD64" s="174"/>
      <c r="AE64" s="707"/>
      <c r="AF64" s="158"/>
      <c r="AG64" s="159"/>
      <c r="AH64" s="161"/>
      <c r="AI64" s="173"/>
      <c r="AJ64" s="174"/>
      <c r="BA64" s="715" t="str">
        <f t="shared" si="0"/>
        <v/>
      </c>
      <c r="BC64" s="98" t="str">
        <f t="shared" si="1"/>
        <v/>
      </c>
      <c r="BD64" s="97" t="str">
        <f t="shared" si="2"/>
        <v/>
      </c>
    </row>
    <row r="65" spans="1:56" ht="18" customHeight="1" x14ac:dyDescent="0.15">
      <c r="A65" s="62">
        <v>61</v>
      </c>
      <c r="B65" s="297"/>
      <c r="C65" s="195"/>
      <c r="D65" s="70"/>
      <c r="E65" s="298"/>
      <c r="F65" s="71"/>
      <c r="G65" s="71"/>
      <c r="H65" s="286"/>
      <c r="I65" s="72"/>
      <c r="J65" s="73"/>
      <c r="K65" s="74"/>
      <c r="L65" s="73"/>
      <c r="M65" s="75"/>
      <c r="N65" s="75" t="s">
        <v>1</v>
      </c>
      <c r="O65" s="75"/>
      <c r="P65" s="19" t="s">
        <v>192</v>
      </c>
      <c r="Q65" s="700"/>
      <c r="R65" s="19"/>
      <c r="S65" s="705"/>
      <c r="T65" s="77"/>
      <c r="U65" s="87"/>
      <c r="V65" s="79"/>
      <c r="W65" s="125"/>
      <c r="X65" s="122"/>
      <c r="Y65" s="705"/>
      <c r="Z65" s="77"/>
      <c r="AA65" s="87"/>
      <c r="AB65" s="79"/>
      <c r="AC65" s="125"/>
      <c r="AD65" s="122"/>
      <c r="AE65" s="705"/>
      <c r="AF65" s="77"/>
      <c r="AG65" s="87"/>
      <c r="AH65" s="79"/>
      <c r="AI65" s="125"/>
      <c r="AJ65" s="122"/>
      <c r="BA65" s="715" t="str">
        <f t="shared" si="0"/>
        <v/>
      </c>
      <c r="BC65" s="98" t="str">
        <f t="shared" si="1"/>
        <v/>
      </c>
      <c r="BD65" s="97" t="str">
        <f t="shared" si="2"/>
        <v/>
      </c>
    </row>
    <row r="66" spans="1:56" ht="18" customHeight="1" x14ac:dyDescent="0.15">
      <c r="A66" s="62">
        <v>62</v>
      </c>
      <c r="B66" s="297"/>
      <c r="C66" s="195"/>
      <c r="D66" s="70"/>
      <c r="E66" s="298"/>
      <c r="F66" s="71"/>
      <c r="G66" s="71"/>
      <c r="H66" s="286"/>
      <c r="I66" s="72"/>
      <c r="J66" s="73"/>
      <c r="K66" s="74"/>
      <c r="L66" s="73"/>
      <c r="M66" s="75"/>
      <c r="N66" s="75" t="s">
        <v>1</v>
      </c>
      <c r="O66" s="75"/>
      <c r="P66" s="19" t="s">
        <v>192</v>
      </c>
      <c r="Q66" s="700"/>
      <c r="R66" s="19"/>
      <c r="S66" s="705"/>
      <c r="T66" s="77"/>
      <c r="U66" s="87"/>
      <c r="V66" s="79"/>
      <c r="W66" s="125"/>
      <c r="X66" s="122"/>
      <c r="Y66" s="705"/>
      <c r="Z66" s="77"/>
      <c r="AA66" s="87"/>
      <c r="AB66" s="79"/>
      <c r="AC66" s="125"/>
      <c r="AD66" s="122"/>
      <c r="AE66" s="705"/>
      <c r="AF66" s="77"/>
      <c r="AG66" s="87"/>
      <c r="AH66" s="79"/>
      <c r="AI66" s="125"/>
      <c r="AJ66" s="122"/>
      <c r="BA66" s="715" t="str">
        <f t="shared" si="0"/>
        <v/>
      </c>
      <c r="BC66" s="98" t="str">
        <f t="shared" si="1"/>
        <v/>
      </c>
      <c r="BD66" s="97" t="str">
        <f t="shared" si="2"/>
        <v/>
      </c>
    </row>
    <row r="67" spans="1:56" ht="18" customHeight="1" x14ac:dyDescent="0.15">
      <c r="A67" s="62">
        <v>63</v>
      </c>
      <c r="B67" s="297"/>
      <c r="C67" s="195"/>
      <c r="D67" s="70"/>
      <c r="E67" s="298"/>
      <c r="F67" s="71"/>
      <c r="G67" s="71"/>
      <c r="H67" s="286"/>
      <c r="I67" s="72"/>
      <c r="J67" s="73"/>
      <c r="K67" s="74"/>
      <c r="L67" s="73"/>
      <c r="M67" s="75"/>
      <c r="N67" s="75" t="s">
        <v>1</v>
      </c>
      <c r="O67" s="75"/>
      <c r="P67" s="19" t="s">
        <v>192</v>
      </c>
      <c r="Q67" s="700"/>
      <c r="R67" s="19"/>
      <c r="S67" s="705"/>
      <c r="T67" s="77"/>
      <c r="U67" s="87"/>
      <c r="V67" s="79"/>
      <c r="W67" s="125"/>
      <c r="X67" s="122"/>
      <c r="Y67" s="705"/>
      <c r="Z67" s="77"/>
      <c r="AA67" s="87"/>
      <c r="AB67" s="79"/>
      <c r="AC67" s="125"/>
      <c r="AD67" s="122"/>
      <c r="AE67" s="705"/>
      <c r="AF67" s="77"/>
      <c r="AG67" s="87"/>
      <c r="AH67" s="79"/>
      <c r="AI67" s="125"/>
      <c r="AJ67" s="122"/>
      <c r="BA67" s="715" t="str">
        <f t="shared" si="0"/>
        <v/>
      </c>
      <c r="BC67" s="98" t="str">
        <f t="shared" si="1"/>
        <v/>
      </c>
      <c r="BD67" s="97" t="str">
        <f t="shared" si="2"/>
        <v/>
      </c>
    </row>
    <row r="68" spans="1:56" ht="18" customHeight="1" x14ac:dyDescent="0.15">
      <c r="A68" s="62">
        <v>64</v>
      </c>
      <c r="B68" s="297"/>
      <c r="C68" s="195"/>
      <c r="D68" s="70"/>
      <c r="E68" s="298"/>
      <c r="F68" s="71"/>
      <c r="G68" s="71"/>
      <c r="H68" s="286"/>
      <c r="I68" s="72"/>
      <c r="J68" s="73"/>
      <c r="K68" s="74"/>
      <c r="L68" s="73"/>
      <c r="M68" s="75"/>
      <c r="N68" s="75" t="s">
        <v>1</v>
      </c>
      <c r="O68" s="75"/>
      <c r="P68" s="19" t="s">
        <v>192</v>
      </c>
      <c r="Q68" s="700"/>
      <c r="R68" s="19"/>
      <c r="S68" s="705"/>
      <c r="T68" s="77"/>
      <c r="U68" s="87"/>
      <c r="V68" s="79"/>
      <c r="W68" s="125"/>
      <c r="X68" s="122"/>
      <c r="Y68" s="705"/>
      <c r="Z68" s="77"/>
      <c r="AA68" s="87"/>
      <c r="AB68" s="79"/>
      <c r="AC68" s="125"/>
      <c r="AD68" s="122"/>
      <c r="AE68" s="705"/>
      <c r="AF68" s="77"/>
      <c r="AG68" s="87"/>
      <c r="AH68" s="79"/>
      <c r="AI68" s="125"/>
      <c r="AJ68" s="122"/>
      <c r="BA68" s="715" t="str">
        <f t="shared" si="0"/>
        <v/>
      </c>
      <c r="BC68" s="98" t="str">
        <f t="shared" si="1"/>
        <v/>
      </c>
      <c r="BD68" s="97" t="str">
        <f t="shared" si="2"/>
        <v/>
      </c>
    </row>
    <row r="69" spans="1:56" ht="18" customHeight="1" x14ac:dyDescent="0.15">
      <c r="A69" s="61">
        <v>65</v>
      </c>
      <c r="B69" s="303"/>
      <c r="C69" s="196"/>
      <c r="D69" s="144"/>
      <c r="E69" s="304"/>
      <c r="F69" s="145"/>
      <c r="G69" s="145"/>
      <c r="H69" s="287"/>
      <c r="I69" s="146"/>
      <c r="J69" s="147"/>
      <c r="K69" s="148"/>
      <c r="L69" s="147"/>
      <c r="M69" s="149"/>
      <c r="N69" s="149" t="s">
        <v>1</v>
      </c>
      <c r="O69" s="149"/>
      <c r="P69" s="20" t="s">
        <v>192</v>
      </c>
      <c r="Q69" s="701"/>
      <c r="R69" s="20"/>
      <c r="S69" s="706"/>
      <c r="T69" s="156"/>
      <c r="U69" s="157"/>
      <c r="V69" s="160"/>
      <c r="W69" s="170"/>
      <c r="X69" s="171"/>
      <c r="Y69" s="706"/>
      <c r="Z69" s="156"/>
      <c r="AA69" s="157"/>
      <c r="AB69" s="160"/>
      <c r="AC69" s="170"/>
      <c r="AD69" s="171"/>
      <c r="AE69" s="706"/>
      <c r="AF69" s="156"/>
      <c r="AG69" s="157"/>
      <c r="AH69" s="160"/>
      <c r="AI69" s="170"/>
      <c r="AJ69" s="171"/>
      <c r="BA69" s="715" t="str">
        <f t="shared" si="0"/>
        <v/>
      </c>
      <c r="BC69" s="98" t="str">
        <f t="shared" si="1"/>
        <v/>
      </c>
      <c r="BD69" s="97" t="str">
        <f t="shared" si="2"/>
        <v/>
      </c>
    </row>
    <row r="70" spans="1:56" ht="18" customHeight="1" x14ac:dyDescent="0.15">
      <c r="A70" s="62">
        <v>66</v>
      </c>
      <c r="B70" s="297"/>
      <c r="C70" s="195"/>
      <c r="D70" s="70"/>
      <c r="E70" s="298"/>
      <c r="F70" s="71"/>
      <c r="G70" s="71"/>
      <c r="H70" s="286"/>
      <c r="I70" s="72"/>
      <c r="J70" s="73"/>
      <c r="K70" s="74"/>
      <c r="L70" s="73"/>
      <c r="M70" s="75"/>
      <c r="N70" s="75" t="s">
        <v>1</v>
      </c>
      <c r="O70" s="75"/>
      <c r="P70" s="19" t="s">
        <v>192</v>
      </c>
      <c r="Q70" s="700"/>
      <c r="R70" s="19"/>
      <c r="S70" s="705"/>
      <c r="T70" s="77"/>
      <c r="U70" s="87"/>
      <c r="V70" s="79"/>
      <c r="W70" s="125"/>
      <c r="X70" s="122"/>
      <c r="Y70" s="705"/>
      <c r="Z70" s="77"/>
      <c r="AA70" s="87"/>
      <c r="AB70" s="79"/>
      <c r="AC70" s="125"/>
      <c r="AD70" s="122"/>
      <c r="AE70" s="705"/>
      <c r="AF70" s="77"/>
      <c r="AG70" s="87"/>
      <c r="AH70" s="79"/>
      <c r="AI70" s="125"/>
      <c r="AJ70" s="122"/>
      <c r="BA70" s="715" t="str">
        <f t="shared" ref="BA70:BA74" si="3">IF(AND(D70&lt;&gt;"",E70&lt;&gt;"",TRIM(D70)=TRIM(D69),TRIM(E70)=TRIM(E69)),1,"")</f>
        <v/>
      </c>
      <c r="BC70" s="98" t="str">
        <f t="shared" ref="BC70:BC74" si="4">IF(OR(D70&lt;&gt;"",E70&lt;&gt;""),TRIM(D70)&amp;TRIM(E70),"")</f>
        <v/>
      </c>
      <c r="BD70" s="97" t="str">
        <f t="shared" ref="BD70:BD74" si="5">IF(BC70&lt;&gt;"",1,"")</f>
        <v/>
      </c>
    </row>
    <row r="71" spans="1:56" ht="18" customHeight="1" x14ac:dyDescent="0.15">
      <c r="A71" s="62">
        <v>67</v>
      </c>
      <c r="B71" s="297"/>
      <c r="C71" s="195"/>
      <c r="D71" s="70"/>
      <c r="E71" s="298"/>
      <c r="F71" s="71"/>
      <c r="G71" s="71"/>
      <c r="H71" s="286"/>
      <c r="I71" s="72"/>
      <c r="J71" s="73"/>
      <c r="K71" s="74"/>
      <c r="L71" s="73"/>
      <c r="M71" s="75"/>
      <c r="N71" s="75" t="s">
        <v>1</v>
      </c>
      <c r="O71" s="75"/>
      <c r="P71" s="19" t="s">
        <v>192</v>
      </c>
      <c r="Q71" s="700"/>
      <c r="R71" s="19"/>
      <c r="S71" s="705"/>
      <c r="T71" s="77"/>
      <c r="U71" s="87"/>
      <c r="V71" s="79"/>
      <c r="W71" s="125"/>
      <c r="X71" s="122"/>
      <c r="Y71" s="705"/>
      <c r="Z71" s="77"/>
      <c r="AA71" s="87"/>
      <c r="AB71" s="79"/>
      <c r="AC71" s="125"/>
      <c r="AD71" s="122"/>
      <c r="AE71" s="705"/>
      <c r="AF71" s="77"/>
      <c r="AG71" s="87"/>
      <c r="AH71" s="79"/>
      <c r="AI71" s="125"/>
      <c r="AJ71" s="122"/>
      <c r="BA71" s="715" t="str">
        <f t="shared" si="3"/>
        <v/>
      </c>
      <c r="BC71" s="98" t="str">
        <f t="shared" si="4"/>
        <v/>
      </c>
      <c r="BD71" s="97" t="str">
        <f t="shared" si="5"/>
        <v/>
      </c>
    </row>
    <row r="72" spans="1:56" ht="18" customHeight="1" x14ac:dyDescent="0.15">
      <c r="A72" s="62">
        <v>68</v>
      </c>
      <c r="B72" s="297"/>
      <c r="C72" s="195"/>
      <c r="D72" s="70"/>
      <c r="E72" s="298"/>
      <c r="F72" s="71"/>
      <c r="G72" s="71"/>
      <c r="H72" s="286"/>
      <c r="I72" s="72"/>
      <c r="J72" s="73"/>
      <c r="K72" s="74"/>
      <c r="L72" s="73"/>
      <c r="M72" s="75"/>
      <c r="N72" s="75" t="s">
        <v>1</v>
      </c>
      <c r="O72" s="75"/>
      <c r="P72" s="19" t="s">
        <v>192</v>
      </c>
      <c r="Q72" s="700"/>
      <c r="R72" s="19"/>
      <c r="S72" s="705"/>
      <c r="T72" s="77"/>
      <c r="U72" s="87"/>
      <c r="V72" s="79"/>
      <c r="W72" s="125"/>
      <c r="X72" s="122"/>
      <c r="Y72" s="705"/>
      <c r="Z72" s="77"/>
      <c r="AA72" s="87"/>
      <c r="AB72" s="79"/>
      <c r="AC72" s="125"/>
      <c r="AD72" s="122"/>
      <c r="AE72" s="705"/>
      <c r="AF72" s="77"/>
      <c r="AG72" s="87"/>
      <c r="AH72" s="79"/>
      <c r="AI72" s="125"/>
      <c r="AJ72" s="122"/>
      <c r="BA72" s="715" t="str">
        <f t="shared" si="3"/>
        <v/>
      </c>
      <c r="BC72" s="98" t="str">
        <f t="shared" si="4"/>
        <v/>
      </c>
      <c r="BD72" s="97" t="str">
        <f t="shared" si="5"/>
        <v/>
      </c>
    </row>
    <row r="73" spans="1:56" ht="18" customHeight="1" x14ac:dyDescent="0.15">
      <c r="A73" s="62">
        <v>69</v>
      </c>
      <c r="B73" s="297"/>
      <c r="C73" s="195"/>
      <c r="D73" s="70"/>
      <c r="E73" s="298"/>
      <c r="F73" s="71"/>
      <c r="G73" s="71"/>
      <c r="H73" s="286"/>
      <c r="I73" s="72"/>
      <c r="J73" s="73"/>
      <c r="K73" s="74"/>
      <c r="L73" s="73"/>
      <c r="M73" s="75"/>
      <c r="N73" s="75" t="s">
        <v>1</v>
      </c>
      <c r="O73" s="75"/>
      <c r="P73" s="19" t="s">
        <v>192</v>
      </c>
      <c r="Q73" s="700"/>
      <c r="R73" s="19"/>
      <c r="S73" s="705"/>
      <c r="T73" s="77"/>
      <c r="U73" s="87"/>
      <c r="V73" s="79"/>
      <c r="W73" s="125"/>
      <c r="X73" s="122"/>
      <c r="Y73" s="705"/>
      <c r="Z73" s="77"/>
      <c r="AA73" s="87"/>
      <c r="AB73" s="79"/>
      <c r="AC73" s="125"/>
      <c r="AD73" s="122"/>
      <c r="AE73" s="705"/>
      <c r="AF73" s="77"/>
      <c r="AG73" s="87"/>
      <c r="AH73" s="79"/>
      <c r="AI73" s="125"/>
      <c r="AJ73" s="122"/>
      <c r="BA73" s="715" t="str">
        <f t="shared" si="3"/>
        <v/>
      </c>
      <c r="BC73" s="98" t="str">
        <f t="shared" si="4"/>
        <v/>
      </c>
      <c r="BD73" s="97" t="str">
        <f t="shared" si="5"/>
        <v/>
      </c>
    </row>
    <row r="74" spans="1:56" ht="18" customHeight="1" thickBot="1" x14ac:dyDescent="0.2">
      <c r="A74" s="63">
        <v>70</v>
      </c>
      <c r="B74" s="311"/>
      <c r="C74" s="197"/>
      <c r="D74" s="150"/>
      <c r="E74" s="312"/>
      <c r="F74" s="151"/>
      <c r="G74" s="151"/>
      <c r="H74" s="288"/>
      <c r="I74" s="152"/>
      <c r="J74" s="153"/>
      <c r="K74" s="154"/>
      <c r="L74" s="153"/>
      <c r="M74" s="155"/>
      <c r="N74" s="155" t="s">
        <v>1</v>
      </c>
      <c r="O74" s="155"/>
      <c r="P74" s="21" t="s">
        <v>192</v>
      </c>
      <c r="Q74" s="702"/>
      <c r="R74" s="21"/>
      <c r="S74" s="707"/>
      <c r="T74" s="158"/>
      <c r="U74" s="159"/>
      <c r="V74" s="161"/>
      <c r="W74" s="173"/>
      <c r="X74" s="174"/>
      <c r="Y74" s="707"/>
      <c r="Z74" s="158"/>
      <c r="AA74" s="159"/>
      <c r="AB74" s="161"/>
      <c r="AC74" s="173"/>
      <c r="AD74" s="174"/>
      <c r="AE74" s="707"/>
      <c r="AF74" s="158"/>
      <c r="AG74" s="159"/>
      <c r="AH74" s="161"/>
      <c r="AI74" s="173"/>
      <c r="AJ74" s="174"/>
      <c r="BA74" s="696" t="str">
        <f t="shared" si="3"/>
        <v/>
      </c>
      <c r="BC74" s="99" t="str">
        <f t="shared" si="4"/>
        <v/>
      </c>
      <c r="BD74" s="711" t="str">
        <f t="shared" si="5"/>
        <v/>
      </c>
    </row>
    <row r="75" spans="1:56" s="292" customFormat="1" ht="14.25" thickBot="1" x14ac:dyDescent="0.2">
      <c r="A75" s="687"/>
      <c r="B75" s="292" t="s">
        <v>756</v>
      </c>
      <c r="C75" s="687"/>
      <c r="D75" s="687"/>
      <c r="E75" s="687"/>
      <c r="F75" s="687"/>
      <c r="G75" s="687"/>
      <c r="H75" s="687"/>
      <c r="I75" s="687"/>
      <c r="J75" s="687"/>
      <c r="K75" s="687"/>
      <c r="L75" s="687"/>
      <c r="M75" s="292" t="s">
        <v>757</v>
      </c>
      <c r="N75" s="687"/>
      <c r="P75" s="687"/>
      <c r="Q75" s="687"/>
      <c r="R75" s="687"/>
      <c r="S75" s="687" t="s">
        <v>759</v>
      </c>
      <c r="T75" s="292" t="s">
        <v>758</v>
      </c>
      <c r="U75" s="687" t="s">
        <v>764</v>
      </c>
      <c r="V75" s="687"/>
      <c r="W75" s="687"/>
      <c r="X75" s="687"/>
      <c r="Y75" s="687" t="s">
        <v>760</v>
      </c>
      <c r="Z75" s="292" t="s">
        <v>761</v>
      </c>
      <c r="AA75" s="687" t="s">
        <v>765</v>
      </c>
      <c r="AE75" s="687" t="s">
        <v>762</v>
      </c>
      <c r="AF75" s="292" t="s">
        <v>763</v>
      </c>
      <c r="AG75" s="687" t="s">
        <v>766</v>
      </c>
      <c r="AH75" s="687"/>
      <c r="AI75" s="687"/>
      <c r="AJ75" s="687"/>
      <c r="AM75"/>
      <c r="AN75"/>
      <c r="AO75" t="s">
        <v>197</v>
      </c>
      <c r="AP75"/>
      <c r="AQ75"/>
      <c r="AR75" t="s">
        <v>195</v>
      </c>
      <c r="AS75"/>
      <c r="AT75"/>
      <c r="AU75" t="s">
        <v>196</v>
      </c>
      <c r="AV75"/>
      <c r="AW75"/>
      <c r="AZ75"/>
    </row>
    <row r="76" spans="1:56" s="292" customFormat="1" ht="14.25" thickBot="1" x14ac:dyDescent="0.2">
      <c r="A76" s="687"/>
      <c r="B76" s="690">
        <f>COUNTIFS($B$5:$B$74,"&lt;&gt;",$D$5:$D$74,"&lt;&gt;",$M$5:$M$74,"")</f>
        <v>0</v>
      </c>
      <c r="M76" s="690">
        <f>COUNTIFS($M$5:$M$74,"&lt;&gt;")</f>
        <v>0</v>
      </c>
      <c r="S76" s="48">
        <f>COUNTIFS(S5:S74,"&lt;&gt;",T5:T74,"&lt;&gt;",$D5:$D74,"&lt;&gt;",$M5:$M74,"")</f>
        <v>0</v>
      </c>
      <c r="T76" s="48">
        <f>COUNTIFS(T5:T74,"&lt;&gt;",$D5:$D74,"&lt;&gt;")</f>
        <v>0</v>
      </c>
      <c r="U76" s="48">
        <f>COUNTIFS(T5:T74,"&lt;&gt;",$D5:$D74,"&lt;&gt;",$M5:$M74,"&lt;&gt;")</f>
        <v>0</v>
      </c>
      <c r="Y76" s="48">
        <f>COUNTIFS(Y5:Y74,"&lt;&gt;",Z5:Z74,"&lt;&gt;",$D5:$D74,"&lt;&gt;",$M5:$M74,"")</f>
        <v>0</v>
      </c>
      <c r="Z76" s="48">
        <f>COUNTIFS(Z5:Z74,"&lt;&gt;",$D5:$D74,"&lt;&gt;")</f>
        <v>0</v>
      </c>
      <c r="AA76" s="48">
        <f>COUNTIFS(Z5:Z74,"&lt;&gt;",$D5:$D74,"&lt;&gt;",$M5:$M74,"&lt;&gt;")</f>
        <v>0</v>
      </c>
      <c r="AE76" s="48">
        <f>COUNTIFS(AE5:AE74,"&lt;&gt;",AF5:AF74,"&lt;&gt;",$D5:$D74,"&lt;&gt;",$M5:$M74,"")</f>
        <v>0</v>
      </c>
      <c r="AF76" s="48">
        <f>COUNTIFS(AF5:AF74,"&lt;&gt;",$D5:$D74,"&lt;&gt;")</f>
        <v>0</v>
      </c>
      <c r="AG76" s="48">
        <f>COUNTIFS(AF5:AF74,"&lt;&gt;",$D5:$D74,"&lt;&gt;",$M5:$M74,"&lt;&gt;")</f>
        <v>0</v>
      </c>
      <c r="AM76" s="48">
        <f>総括申込!$U$6</f>
        <v>0</v>
      </c>
      <c r="AO76" s="712">
        <f>IF(OR($AM76="一般",$AM76="大学"),$T76+$Z76+$AF76,0)</f>
        <v>0</v>
      </c>
      <c r="AP76" s="713">
        <f>IF(OR($AM76="一般",$AM76="大学"),$U76+$AA76+$AG76,0)</f>
        <v>0</v>
      </c>
      <c r="AQ76" s="714">
        <f>IF(OR($AM76="一般",$AM76="大学"),$S76+$Y76+$AE76,0)</f>
        <v>0</v>
      </c>
      <c r="AR76" s="712">
        <f>IF($AM76="高校",$T76+$Z76+$AF76,0)</f>
        <v>0</v>
      </c>
      <c r="AS76" s="713">
        <f>IF($AM76="高校",$U76+$AA76+$AG76,0)</f>
        <v>0</v>
      </c>
      <c r="AT76" s="714">
        <f>IF($AM76="高校",$S76+$Y76+$AE76,0)</f>
        <v>0</v>
      </c>
      <c r="AU76" s="712">
        <f>IF($AM76="中学",$T76+$Z76+$AF76,0)</f>
        <v>0</v>
      </c>
      <c r="AV76" s="713">
        <f>IF($AM76="中学",$U76+$AA76+$AG76,0)</f>
        <v>0</v>
      </c>
      <c r="AW76" s="714">
        <f>IF($AM76="中学",$S76+$Y76+$AE76,0)</f>
        <v>0</v>
      </c>
      <c r="BA76" s="725">
        <f>COUNTIFS(D5:D74,"&lt;&gt;",M5:M74,"",BA5:BA74,"")</f>
        <v>0</v>
      </c>
    </row>
  </sheetData>
  <sheetProtection algorithmName="SHA-512" hashValue="s0IWVvWAHNrIrmI47EDCwYZe95/cwnCS878LKr2JhlAeCw1lPz2u3DXT0mFDXnGrkvnKbd5N9tStO2Mb2xnpEA==" saltValue="5w7jBPL16pWAOnoOCqOFwg==" spinCount="100000" sheet="1" objects="1" scenarios="1"/>
  <mergeCells count="9">
    <mergeCell ref="Q2:R2"/>
    <mergeCell ref="Z2:AC2"/>
    <mergeCell ref="AF2:AI2"/>
    <mergeCell ref="AB1:AD1"/>
    <mergeCell ref="D2:E2"/>
    <mergeCell ref="H2:I2"/>
    <mergeCell ref="P2:P3"/>
    <mergeCell ref="T2:W2"/>
    <mergeCell ref="F2:G2"/>
  </mergeCells>
  <phoneticPr fontId="1"/>
  <dataValidations count="16">
    <dataValidation imeMode="off" allowBlank="1" showInputMessage="1" showErrorMessage="1" prompt="「/」を入れず西暦年の下2桁と月日を6文字の数字だけで入力" sqref="J5" xr:uid="{00000000-0002-0000-0300-000000000000}"/>
    <dataValidation imeMode="off" allowBlank="1" showInputMessage="1" showErrorMessage="1" prompt="先頭は大文字、2文字目以降は小文字の英字で入力" sqref="I5" xr:uid="{00000000-0002-0000-0300-000003000000}"/>
    <dataValidation imeMode="off" allowBlank="1" showInputMessage="1" showErrorMessage="1" prompt="すべて大文字の英字で入力" sqref="H5" xr:uid="{00000000-0002-0000-0300-000004000000}"/>
    <dataValidation imeMode="off" allowBlank="1" showErrorMessage="1" prompt="第1回記録会に付与されたﾅﾝﾊﾞｰを記入" sqref="C6:C74" xr:uid="{00000000-0002-0000-0300-000005000000}"/>
    <dataValidation imeMode="off" allowBlank="1" showErrorMessage="1" prompt="「/」を入れず西暦年の下2桁と月日を6文字の数字だけで入力" sqref="J6:J74" xr:uid="{00000000-0002-0000-0300-000006000000}"/>
    <dataValidation imeMode="off" allowBlank="1" showInputMessage="1" showErrorMessage="1" sqref="H6:I74 K5:L74 U5:W74 AA5:AC74 AG5:AI74" xr:uid="{00000000-0002-0000-0300-000009000000}"/>
    <dataValidation imeMode="halfKatakana" allowBlank="1" showInputMessage="1" showErrorMessage="1" sqref="F5:G74" xr:uid="{00000000-0002-0000-0300-00000A000000}"/>
    <dataValidation imeMode="off" allowBlank="1" showInputMessage="1" showErrorMessage="1" prompt="県選手権までに付与されたﾅﾝﾊﾞｰを入力" sqref="C5" xr:uid="{00000000-0002-0000-0300-00000D000000}"/>
    <dataValidation type="list" showInputMessage="1" showErrorMessage="1" errorTitle="選択エラー" error="○を選択してください" prompt="新規ｱｽﾘｰﾄﾋﾞﾌﾞｽ希望時は「○」を選択_x000a_" sqref="B5" xr:uid="{00000000-0002-0000-0300-00000E000000}">
      <formula1>有無</formula1>
    </dataValidation>
    <dataValidation type="list" showErrorMessage="1" errorTitle="選択エラー" error="○を選択してください" prompt="新規ﾅﾝﾊﾞｰ希望時は「○」を選択_x000a_" sqref="B6:B74" xr:uid="{00000000-0002-0000-0300-00000F000000}">
      <formula1>有無</formula1>
    </dataValidation>
    <dataValidation type="list" showErrorMessage="1" errorTitle="選択エラー" error="強化指定選手は〇を選択してください" prompt="強化指定選手は「○」を選択" sqref="M6:M74" xr:uid="{00000000-0002-0000-0300-000010000000}">
      <formula1>有無</formula1>
    </dataValidation>
    <dataValidation type="list" showInputMessage="1" showErrorMessage="1" errorTitle="選択エラー" error="強化指定選手は〇を選択してください" prompt="強化指定選手は「○」を選択" sqref="M5" xr:uid="{00000000-0002-0000-0300-000011000000}">
      <formula1>有無</formula1>
    </dataValidation>
    <dataValidation type="list" showErrorMessage="1" errorTitle="区分エラー" error="選手区分を選択してください" prompt="ｸﾗﾌﾞﾁｰﾑの中高生は「中学」、「高校」を選択" sqref="O6:O74" xr:uid="{00000000-0002-0000-0300-000012000000}">
      <formula1>選手区分</formula1>
    </dataValidation>
    <dataValidation type="list" showInputMessage="1" showErrorMessage="1" errorTitle="区分エラー" error="選手区分を選択してください" prompt="ｸﾗﾌﾞﾁｰﾑの中高生は「中学」、「高校」を選択" sqref="O5" xr:uid="{00000000-0002-0000-0300-000013000000}">
      <formula1>選手区分</formula1>
    </dataValidation>
    <dataValidation type="list" showInputMessage="1" showErrorMessage="1" errorTitle="種目エラー" error="ｴﾝﾄﾘｰ種目を選択してください" prompt="種目を選択" sqref="T5 Z5 AF5" xr:uid="{52AAE5BC-DB17-4BA0-BE44-BBD4015F0F24}">
      <formula1>_国選女子</formula1>
    </dataValidation>
    <dataValidation type="list" showErrorMessage="1" errorTitle="種目エラー" error="ｴﾝﾄﾘｰ種目を選択してください" prompt="種目を選択" sqref="T6:T74 Z6:Z74 AF6:AF74" xr:uid="{58E2454C-CF55-4C57-8C98-8929711D4617}">
      <formula1>_国選女子</formula1>
    </dataValidation>
  </dataValidations>
  <printOptions horizontalCentered="1"/>
  <pageMargins left="0.31496062992125984" right="0.19685039370078741" top="0.59055118110236227" bottom="0.39370078740157483" header="0.31496062992125984" footer="0.31496062992125984"/>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4000000}">
          <x14:formula1>
            <xm:f>コード表!$J$3:$J$49</xm:f>
          </x14:formula1>
          <xm:sqref>N5:N74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K106"/>
  <sheetViews>
    <sheetView showZeros="0" zoomScale="85" zoomScaleNormal="85" workbookViewId="0">
      <selection activeCell="B5" sqref="B5"/>
    </sheetView>
  </sheetViews>
  <sheetFormatPr defaultRowHeight="13.5" x14ac:dyDescent="0.15"/>
  <cols>
    <col min="1" max="1" width="3.75" customWidth="1"/>
    <col min="2" max="2" width="5.5" customWidth="1"/>
    <col min="3" max="3" width="5.75" customWidth="1"/>
    <col min="6" max="7" width="9.125" customWidth="1"/>
    <col min="10" max="10" width="8.75" customWidth="1"/>
    <col min="11" max="11" width="3.625" customWidth="1"/>
    <col min="12" max="12" width="8.75" customWidth="1"/>
    <col min="13" max="13" width="3.25" customWidth="1"/>
    <col min="14" max="14" width="7" customWidth="1"/>
    <col min="15" max="15" width="5.25" customWidth="1"/>
    <col min="16" max="16" width="2.875"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6" width="3.625" style="627" customWidth="1"/>
    <col min="37" max="37" width="5.25" style="627" customWidth="1"/>
    <col min="38" max="38" width="3.375" style="627" customWidth="1"/>
    <col min="39" max="51" width="3.625" style="627" customWidth="1"/>
    <col min="52" max="52" width="3.625" style="679" customWidth="1"/>
    <col min="53" max="53" width="3.625" style="686" customWidth="1"/>
    <col min="54" max="54" width="3.625" style="720" customWidth="1"/>
    <col min="55" max="55" width="9" style="100" customWidth="1"/>
    <col min="56" max="63" width="9" style="100"/>
  </cols>
  <sheetData>
    <row r="1" spans="1:54" ht="24" customHeight="1" thickBot="1" x14ac:dyDescent="0.25">
      <c r="A1" s="617"/>
      <c r="B1" s="618" t="str">
        <f>総括申込!A3&amp;"-"&amp;総括申込!A22&amp;" - 男子 個人申込一覧表"</f>
        <v>2021年度-第3回神奈川県記録会兼国体選考会 - 男子 個人申込一覧表</v>
      </c>
      <c r="C1" s="619"/>
      <c r="D1" s="617"/>
      <c r="E1" s="620"/>
      <c r="F1" s="14"/>
      <c r="G1" s="14"/>
      <c r="H1" s="620"/>
      <c r="I1" s="621"/>
      <c r="J1" s="621"/>
      <c r="K1" s="621"/>
      <c r="L1" s="621"/>
      <c r="M1" s="621"/>
      <c r="N1" s="621"/>
      <c r="O1" s="621"/>
      <c r="P1" s="622"/>
      <c r="Q1" s="622"/>
      <c r="R1" s="622"/>
      <c r="S1" s="622"/>
      <c r="T1" s="623"/>
      <c r="U1" s="624"/>
      <c r="V1" s="1016" t="s">
        <v>190</v>
      </c>
      <c r="W1" s="1017"/>
      <c r="X1" s="1018">
        <f>総括申込!C9</f>
        <v>0</v>
      </c>
      <c r="Y1" s="1019"/>
      <c r="Z1" s="1020"/>
      <c r="AA1" s="625" t="s">
        <v>198</v>
      </c>
      <c r="AB1" s="626">
        <f>総括申込!T41</f>
        <v>0</v>
      </c>
      <c r="AC1" s="627"/>
      <c r="AD1" s="627"/>
      <c r="AE1" s="627"/>
      <c r="AF1" s="627"/>
      <c r="AG1" s="627"/>
      <c r="AH1" s="628" t="s">
        <v>211</v>
      </c>
      <c r="AI1" s="628"/>
      <c r="AJ1" s="628"/>
      <c r="AK1" s="621"/>
      <c r="AL1" s="621"/>
    </row>
    <row r="2" spans="1:54" ht="18" customHeight="1" x14ac:dyDescent="0.15">
      <c r="A2" s="629" t="s">
        <v>177</v>
      </c>
      <c r="B2" s="630" t="s">
        <v>606</v>
      </c>
      <c r="C2" s="631" t="s">
        <v>607</v>
      </c>
      <c r="D2" s="1021" t="s">
        <v>346</v>
      </c>
      <c r="E2" s="1022"/>
      <c r="F2" s="1010" t="s">
        <v>657</v>
      </c>
      <c r="G2" s="1011"/>
      <c r="H2" s="1006" t="s">
        <v>568</v>
      </c>
      <c r="I2" s="1007"/>
      <c r="J2" s="632" t="s">
        <v>150</v>
      </c>
      <c r="K2" s="633" t="s">
        <v>151</v>
      </c>
      <c r="L2" s="634" t="s">
        <v>152</v>
      </c>
      <c r="M2" s="635" t="s">
        <v>153</v>
      </c>
      <c r="N2" s="636" t="s">
        <v>152</v>
      </c>
      <c r="O2" s="635" t="s">
        <v>154</v>
      </c>
      <c r="P2" s="1023" t="s">
        <v>489</v>
      </c>
      <c r="Q2" s="1025" t="s">
        <v>158</v>
      </c>
      <c r="R2" s="1026"/>
      <c r="S2" s="637"/>
      <c r="T2" s="1014" t="s">
        <v>155</v>
      </c>
      <c r="U2" s="1014"/>
      <c r="V2" s="1015"/>
      <c r="W2" s="638"/>
      <c r="X2" s="1027" t="s">
        <v>156</v>
      </c>
      <c r="Y2" s="1027"/>
      <c r="Z2" s="1028"/>
      <c r="AA2" s="638"/>
      <c r="AB2" s="1014" t="s">
        <v>157</v>
      </c>
      <c r="AC2" s="1014"/>
      <c r="AD2" s="1015"/>
      <c r="AE2" s="638"/>
      <c r="AF2" s="1014" t="s">
        <v>608</v>
      </c>
      <c r="AG2" s="1014"/>
      <c r="AH2" s="1015"/>
      <c r="AI2" s="676"/>
      <c r="AJ2" s="676"/>
      <c r="AK2" s="621"/>
      <c r="AL2" s="621"/>
    </row>
    <row r="3" spans="1:54" ht="18" customHeight="1" thickBot="1" x14ac:dyDescent="0.2">
      <c r="A3" s="639" t="s">
        <v>178</v>
      </c>
      <c r="B3" s="640" t="s">
        <v>159</v>
      </c>
      <c r="C3" s="641" t="s">
        <v>609</v>
      </c>
      <c r="D3" s="642" t="s">
        <v>347</v>
      </c>
      <c r="E3" s="643" t="s">
        <v>160</v>
      </c>
      <c r="F3" s="644" t="s">
        <v>658</v>
      </c>
      <c r="G3" s="644" t="s">
        <v>659</v>
      </c>
      <c r="H3" s="645" t="s">
        <v>559</v>
      </c>
      <c r="I3" s="646" t="s">
        <v>560</v>
      </c>
      <c r="J3" s="647" t="s">
        <v>610</v>
      </c>
      <c r="K3" s="648" t="s">
        <v>161</v>
      </c>
      <c r="L3" s="647" t="s">
        <v>162</v>
      </c>
      <c r="M3" s="649" t="s">
        <v>163</v>
      </c>
      <c r="N3" s="650" t="s">
        <v>164</v>
      </c>
      <c r="O3" s="649" t="s">
        <v>165</v>
      </c>
      <c r="P3" s="1024"/>
      <c r="Q3" s="688">
        <v>4</v>
      </c>
      <c r="R3" s="689" t="s">
        <v>774</v>
      </c>
      <c r="S3" s="651"/>
      <c r="T3" s="652" t="s">
        <v>166</v>
      </c>
      <c r="U3" s="653" t="s">
        <v>611</v>
      </c>
      <c r="V3" s="654" t="s">
        <v>167</v>
      </c>
      <c r="W3" s="651"/>
      <c r="X3" s="652" t="s">
        <v>166</v>
      </c>
      <c r="Y3" s="653" t="s">
        <v>611</v>
      </c>
      <c r="Z3" s="654" t="s">
        <v>167</v>
      </c>
      <c r="AA3" s="651"/>
      <c r="AB3" s="652" t="s">
        <v>166</v>
      </c>
      <c r="AC3" s="653" t="s">
        <v>611</v>
      </c>
      <c r="AD3" s="654" t="s">
        <v>167</v>
      </c>
      <c r="AE3" s="651"/>
      <c r="AF3" s="652" t="s">
        <v>166</v>
      </c>
      <c r="AG3" s="653" t="s">
        <v>611</v>
      </c>
      <c r="AH3" s="654" t="s">
        <v>167</v>
      </c>
      <c r="AI3" s="677"/>
      <c r="AJ3" s="677"/>
      <c r="AK3" s="621"/>
      <c r="AL3" s="621"/>
    </row>
    <row r="4" spans="1:54" ht="18" customHeight="1" thickBot="1" x14ac:dyDescent="0.2">
      <c r="A4" s="655" t="s">
        <v>168</v>
      </c>
      <c r="B4" s="656" t="s">
        <v>174</v>
      </c>
      <c r="C4" s="656">
        <v>1234</v>
      </c>
      <c r="D4" s="657" t="s">
        <v>1</v>
      </c>
      <c r="E4" s="658" t="s">
        <v>564</v>
      </c>
      <c r="F4" s="659" t="s">
        <v>660</v>
      </c>
      <c r="G4" s="659" t="s">
        <v>661</v>
      </c>
      <c r="H4" s="660" t="s">
        <v>499</v>
      </c>
      <c r="I4" s="661" t="s">
        <v>565</v>
      </c>
      <c r="J4" s="662" t="s">
        <v>613</v>
      </c>
      <c r="K4" s="663" t="s">
        <v>614</v>
      </c>
      <c r="L4" s="662" t="s">
        <v>169</v>
      </c>
      <c r="M4" s="664"/>
      <c r="N4" s="664" t="s">
        <v>1</v>
      </c>
      <c r="O4" s="664" t="s">
        <v>5</v>
      </c>
      <c r="P4" s="665" t="s">
        <v>191</v>
      </c>
      <c r="Q4" s="666" t="s">
        <v>58</v>
      </c>
      <c r="R4" s="665" t="s">
        <v>58</v>
      </c>
      <c r="S4" s="666"/>
      <c r="T4" s="667" t="s">
        <v>4</v>
      </c>
      <c r="U4" s="668" t="s">
        <v>615</v>
      </c>
      <c r="V4" s="669" t="s">
        <v>170</v>
      </c>
      <c r="W4" s="670"/>
      <c r="X4" s="667" t="s">
        <v>9</v>
      </c>
      <c r="Y4" s="668" t="s">
        <v>616</v>
      </c>
      <c r="Z4" s="669" t="s">
        <v>171</v>
      </c>
      <c r="AA4" s="670"/>
      <c r="AB4" s="667" t="s">
        <v>172</v>
      </c>
      <c r="AC4" s="668" t="s">
        <v>617</v>
      </c>
      <c r="AD4" s="669" t="s">
        <v>173</v>
      </c>
      <c r="AE4" s="671"/>
      <c r="AF4" s="667" t="s">
        <v>618</v>
      </c>
      <c r="AG4" s="668" t="s">
        <v>619</v>
      </c>
      <c r="AH4" s="669" t="s">
        <v>620</v>
      </c>
      <c r="AI4" s="678"/>
      <c r="AJ4" s="678"/>
      <c r="AK4" s="621"/>
      <c r="AL4" s="621"/>
      <c r="AM4" s="679"/>
      <c r="AN4" s="679"/>
      <c r="AP4" s="679"/>
      <c r="AQ4" s="679"/>
      <c r="AS4" s="679"/>
      <c r="AT4" s="679"/>
      <c r="AV4" s="679"/>
      <c r="AW4" s="679"/>
      <c r="AZ4" s="625" t="s">
        <v>612</v>
      </c>
      <c r="BB4" s="727" t="s">
        <v>783</v>
      </c>
    </row>
    <row r="5" spans="1:54" ht="18" customHeight="1" x14ac:dyDescent="0.15">
      <c r="A5" s="672">
        <v>1</v>
      </c>
      <c r="B5" s="293"/>
      <c r="C5" s="80"/>
      <c r="D5" s="64"/>
      <c r="E5" s="294"/>
      <c r="F5" s="65"/>
      <c r="G5" s="65"/>
      <c r="H5" s="295"/>
      <c r="I5" s="66"/>
      <c r="J5" s="67"/>
      <c r="K5" s="68"/>
      <c r="L5" s="67"/>
      <c r="M5" s="69"/>
      <c r="N5" s="69" t="s">
        <v>1</v>
      </c>
      <c r="O5" s="69"/>
      <c r="P5" s="290" t="s">
        <v>191</v>
      </c>
      <c r="Q5" s="84"/>
      <c r="R5" s="81"/>
      <c r="S5" s="291"/>
      <c r="T5" s="76"/>
      <c r="U5" s="86"/>
      <c r="V5" s="296"/>
      <c r="W5" s="431"/>
      <c r="X5" s="76"/>
      <c r="Y5" s="86"/>
      <c r="Z5" s="296"/>
      <c r="AA5" s="431"/>
      <c r="AB5" s="76"/>
      <c r="AC5" s="86"/>
      <c r="AD5" s="296"/>
      <c r="AE5" s="431"/>
      <c r="AF5" s="76"/>
      <c r="AG5" s="86"/>
      <c r="AH5" s="296"/>
      <c r="AK5" s="621"/>
      <c r="AL5" s="621"/>
      <c r="AZ5" s="717" t="str">
        <f>IF(AND(D5&lt;&gt;"",E5&lt;&gt;"",TRIM(D5)=TRIM(D4),TRIM(E5)=TRIM(E4)),1,"")</f>
        <v/>
      </c>
      <c r="BB5" s="721" t="str">
        <f>IFERROR(VLOOKUP(TRIM(D5)&amp;TRIM(E5),'国体選考会-男子'!$BC$5:$BD$74,2,FALSE),"")</f>
        <v/>
      </c>
    </row>
    <row r="6" spans="1:54" ht="18" customHeight="1" x14ac:dyDescent="0.15">
      <c r="A6" s="673">
        <v>2</v>
      </c>
      <c r="B6" s="297"/>
      <c r="C6" s="82"/>
      <c r="D6" s="70"/>
      <c r="E6" s="298"/>
      <c r="F6" s="71"/>
      <c r="G6" s="71"/>
      <c r="H6" s="299"/>
      <c r="I6" s="72"/>
      <c r="J6" s="73"/>
      <c r="K6" s="74"/>
      <c r="L6" s="73"/>
      <c r="M6" s="75"/>
      <c r="N6" s="75" t="s">
        <v>1</v>
      </c>
      <c r="O6" s="75"/>
      <c r="P6" s="300" t="s">
        <v>191</v>
      </c>
      <c r="Q6" s="85"/>
      <c r="R6" s="83"/>
      <c r="S6" s="301"/>
      <c r="T6" s="77"/>
      <c r="U6" s="87"/>
      <c r="V6" s="302"/>
      <c r="W6" s="432"/>
      <c r="X6" s="77"/>
      <c r="Y6" s="87"/>
      <c r="Z6" s="302"/>
      <c r="AA6" s="432"/>
      <c r="AB6" s="77"/>
      <c r="AC6" s="87"/>
      <c r="AD6" s="302"/>
      <c r="AE6" s="432"/>
      <c r="AF6" s="77"/>
      <c r="AG6" s="87"/>
      <c r="AH6" s="302"/>
      <c r="AK6" s="621"/>
      <c r="AL6" s="621"/>
      <c r="AZ6" s="717" t="str">
        <f t="shared" ref="AZ6:AZ69" si="0">IF(AND(D6&lt;&gt;"",E6&lt;&gt;"",TRIM(D6)=TRIM(D5),TRIM(E6)=TRIM(E5)),1,"")</f>
        <v/>
      </c>
      <c r="BB6" s="721" t="str">
        <f>IFERROR(VLOOKUP(TRIM(D6)&amp;TRIM(E6),'国体選考会-男子'!$BC$5:$BD$74,2,FALSE),"")</f>
        <v/>
      </c>
    </row>
    <row r="7" spans="1:54" ht="18" customHeight="1" x14ac:dyDescent="0.15">
      <c r="A7" s="673">
        <v>3</v>
      </c>
      <c r="B7" s="297"/>
      <c r="C7" s="82"/>
      <c r="D7" s="70"/>
      <c r="E7" s="298"/>
      <c r="F7" s="71"/>
      <c r="G7" s="71"/>
      <c r="H7" s="299"/>
      <c r="I7" s="72"/>
      <c r="J7" s="73"/>
      <c r="K7" s="74"/>
      <c r="L7" s="73"/>
      <c r="M7" s="75"/>
      <c r="N7" s="75" t="s">
        <v>1</v>
      </c>
      <c r="O7" s="75"/>
      <c r="P7" s="300" t="s">
        <v>191</v>
      </c>
      <c r="Q7" s="85"/>
      <c r="R7" s="83"/>
      <c r="S7" s="301"/>
      <c r="T7" s="77"/>
      <c r="U7" s="87"/>
      <c r="V7" s="302"/>
      <c r="W7" s="432"/>
      <c r="X7" s="77"/>
      <c r="Y7" s="87"/>
      <c r="Z7" s="302"/>
      <c r="AA7" s="432"/>
      <c r="AB7" s="77"/>
      <c r="AC7" s="87"/>
      <c r="AD7" s="302"/>
      <c r="AE7" s="432"/>
      <c r="AF7" s="77"/>
      <c r="AG7" s="87"/>
      <c r="AH7" s="302"/>
      <c r="AK7" s="621"/>
      <c r="AL7" s="621"/>
      <c r="AZ7" s="717" t="str">
        <f t="shared" si="0"/>
        <v/>
      </c>
      <c r="BB7" s="721" t="str">
        <f>IFERROR(VLOOKUP(TRIM(D7)&amp;TRIM(E7),'国体選考会-男子'!$BC$5:$BD$74,2,FALSE),"")</f>
        <v/>
      </c>
    </row>
    <row r="8" spans="1:54" ht="18" customHeight="1" x14ac:dyDescent="0.15">
      <c r="A8" s="673">
        <v>4</v>
      </c>
      <c r="B8" s="297"/>
      <c r="C8" s="82"/>
      <c r="D8" s="70"/>
      <c r="E8" s="298"/>
      <c r="F8" s="71"/>
      <c r="G8" s="71"/>
      <c r="H8" s="299"/>
      <c r="I8" s="72"/>
      <c r="J8" s="73"/>
      <c r="K8" s="74"/>
      <c r="L8" s="73"/>
      <c r="M8" s="75"/>
      <c r="N8" s="75" t="s">
        <v>1</v>
      </c>
      <c r="O8" s="75"/>
      <c r="P8" s="300" t="s">
        <v>191</v>
      </c>
      <c r="Q8" s="85"/>
      <c r="R8" s="83"/>
      <c r="S8" s="301"/>
      <c r="T8" s="77"/>
      <c r="U8" s="87"/>
      <c r="V8" s="302"/>
      <c r="W8" s="432"/>
      <c r="X8" s="77"/>
      <c r="Y8" s="87"/>
      <c r="Z8" s="302"/>
      <c r="AA8" s="432"/>
      <c r="AB8" s="77"/>
      <c r="AC8" s="87"/>
      <c r="AD8" s="302"/>
      <c r="AE8" s="432"/>
      <c r="AF8" s="77"/>
      <c r="AG8" s="87"/>
      <c r="AH8" s="302"/>
      <c r="AK8" s="621"/>
      <c r="AL8" s="621"/>
      <c r="AZ8" s="717" t="str">
        <f t="shared" si="0"/>
        <v/>
      </c>
      <c r="BB8" s="721" t="str">
        <f>IFERROR(VLOOKUP(TRIM(D8)&amp;TRIM(E8),'国体選考会-男子'!$BC$5:$BD$74,2,FALSE),"")</f>
        <v/>
      </c>
    </row>
    <row r="9" spans="1:54" ht="18" customHeight="1" x14ac:dyDescent="0.15">
      <c r="A9" s="674">
        <v>5</v>
      </c>
      <c r="B9" s="303"/>
      <c r="C9" s="162"/>
      <c r="D9" s="144"/>
      <c r="E9" s="304"/>
      <c r="F9" s="145"/>
      <c r="G9" s="145"/>
      <c r="H9" s="305"/>
      <c r="I9" s="146"/>
      <c r="J9" s="147"/>
      <c r="K9" s="148"/>
      <c r="L9" s="147"/>
      <c r="M9" s="149"/>
      <c r="N9" s="149" t="s">
        <v>1</v>
      </c>
      <c r="O9" s="149"/>
      <c r="P9" s="306" t="s">
        <v>191</v>
      </c>
      <c r="Q9" s="169"/>
      <c r="R9" s="163"/>
      <c r="S9" s="307"/>
      <c r="T9" s="156"/>
      <c r="U9" s="157"/>
      <c r="V9" s="308"/>
      <c r="W9" s="433"/>
      <c r="X9" s="156"/>
      <c r="Y9" s="157"/>
      <c r="Z9" s="308"/>
      <c r="AA9" s="433"/>
      <c r="AB9" s="156"/>
      <c r="AC9" s="157"/>
      <c r="AD9" s="308"/>
      <c r="AE9" s="433"/>
      <c r="AF9" s="156"/>
      <c r="AG9" s="157"/>
      <c r="AH9" s="308"/>
      <c r="AK9" s="621"/>
      <c r="AL9" s="621"/>
      <c r="AZ9" s="717" t="str">
        <f t="shared" si="0"/>
        <v/>
      </c>
      <c r="BB9" s="721" t="str">
        <f>IFERROR(VLOOKUP(TRIM(D9)&amp;TRIM(E9),'国体選考会-男子'!$BC$5:$BD$74,2,FALSE),"")</f>
        <v/>
      </c>
    </row>
    <row r="10" spans="1:54" ht="18" customHeight="1" x14ac:dyDescent="0.15">
      <c r="A10" s="673">
        <v>6</v>
      </c>
      <c r="B10" s="297"/>
      <c r="C10" s="82"/>
      <c r="D10" s="70"/>
      <c r="E10" s="298"/>
      <c r="F10" s="71"/>
      <c r="G10" s="71"/>
      <c r="H10" s="299"/>
      <c r="I10" s="72"/>
      <c r="J10" s="73"/>
      <c r="K10" s="74"/>
      <c r="L10" s="73"/>
      <c r="M10" s="75"/>
      <c r="N10" s="75" t="s">
        <v>1</v>
      </c>
      <c r="O10" s="75"/>
      <c r="P10" s="309" t="s">
        <v>191</v>
      </c>
      <c r="Q10" s="85"/>
      <c r="R10" s="83"/>
      <c r="S10" s="310"/>
      <c r="T10" s="77"/>
      <c r="U10" s="87"/>
      <c r="V10" s="302"/>
      <c r="W10" s="434"/>
      <c r="X10" s="77"/>
      <c r="Y10" s="87"/>
      <c r="Z10" s="302"/>
      <c r="AA10" s="434"/>
      <c r="AB10" s="77"/>
      <c r="AC10" s="87"/>
      <c r="AD10" s="302"/>
      <c r="AE10" s="434"/>
      <c r="AF10" s="77"/>
      <c r="AG10" s="87"/>
      <c r="AH10" s="302"/>
      <c r="AK10" s="621"/>
      <c r="AL10" s="621"/>
      <c r="AZ10" s="717" t="str">
        <f t="shared" si="0"/>
        <v/>
      </c>
      <c r="BB10" s="721" t="str">
        <f>IFERROR(VLOOKUP(TRIM(D10)&amp;TRIM(E10),'国体選考会-男子'!$BC$5:$BD$74,2,FALSE),"")</f>
        <v/>
      </c>
    </row>
    <row r="11" spans="1:54" ht="18" customHeight="1" x14ac:dyDescent="0.15">
      <c r="A11" s="673">
        <v>7</v>
      </c>
      <c r="B11" s="297"/>
      <c r="C11" s="82"/>
      <c r="D11" s="70"/>
      <c r="E11" s="298"/>
      <c r="F11" s="71"/>
      <c r="G11" s="71"/>
      <c r="H11" s="299"/>
      <c r="I11" s="72"/>
      <c r="J11" s="73"/>
      <c r="K11" s="74"/>
      <c r="L11" s="73"/>
      <c r="M11" s="75"/>
      <c r="N11" s="75" t="s">
        <v>1</v>
      </c>
      <c r="O11" s="75"/>
      <c r="P11" s="309" t="s">
        <v>191</v>
      </c>
      <c r="Q11" s="85"/>
      <c r="R11" s="83"/>
      <c r="S11" s="310"/>
      <c r="T11" s="77"/>
      <c r="U11" s="87"/>
      <c r="V11" s="302"/>
      <c r="W11" s="434"/>
      <c r="X11" s="77"/>
      <c r="Y11" s="87"/>
      <c r="Z11" s="302"/>
      <c r="AA11" s="434"/>
      <c r="AB11" s="77"/>
      <c r="AC11" s="87"/>
      <c r="AD11" s="302"/>
      <c r="AE11" s="434"/>
      <c r="AF11" s="77"/>
      <c r="AG11" s="87"/>
      <c r="AH11" s="302"/>
      <c r="AK11" s="621"/>
      <c r="AL11" s="621"/>
      <c r="AZ11" s="717" t="str">
        <f t="shared" si="0"/>
        <v/>
      </c>
      <c r="BB11" s="721" t="str">
        <f>IFERROR(VLOOKUP(TRIM(D11)&amp;TRIM(E11),'国体選考会-男子'!$BC$5:$BD$74,2,FALSE),"")</f>
        <v/>
      </c>
    </row>
    <row r="12" spans="1:54" ht="18" customHeight="1" x14ac:dyDescent="0.15">
      <c r="A12" s="673">
        <v>8</v>
      </c>
      <c r="B12" s="297"/>
      <c r="C12" s="82"/>
      <c r="D12" s="70"/>
      <c r="E12" s="298"/>
      <c r="F12" s="71"/>
      <c r="G12" s="71"/>
      <c r="H12" s="299"/>
      <c r="I12" s="72"/>
      <c r="J12" s="73"/>
      <c r="K12" s="74"/>
      <c r="L12" s="73"/>
      <c r="M12" s="75"/>
      <c r="N12" s="75" t="s">
        <v>1</v>
      </c>
      <c r="O12" s="75"/>
      <c r="P12" s="309" t="s">
        <v>191</v>
      </c>
      <c r="Q12" s="85"/>
      <c r="R12" s="83"/>
      <c r="S12" s="310"/>
      <c r="T12" s="77"/>
      <c r="U12" s="87"/>
      <c r="V12" s="302"/>
      <c r="W12" s="434"/>
      <c r="X12" s="77"/>
      <c r="Y12" s="87"/>
      <c r="Z12" s="302"/>
      <c r="AA12" s="434"/>
      <c r="AB12" s="77"/>
      <c r="AC12" s="87"/>
      <c r="AD12" s="302"/>
      <c r="AE12" s="434"/>
      <c r="AF12" s="77"/>
      <c r="AG12" s="87"/>
      <c r="AH12" s="302"/>
      <c r="AK12" s="621"/>
      <c r="AL12" s="621"/>
      <c r="AZ12" s="717" t="str">
        <f t="shared" si="0"/>
        <v/>
      </c>
      <c r="BB12" s="721" t="str">
        <f>IFERROR(VLOOKUP(TRIM(D12)&amp;TRIM(E12),'国体選考会-男子'!$BC$5:$BD$74,2,FALSE),"")</f>
        <v/>
      </c>
    </row>
    <row r="13" spans="1:54" ht="18" customHeight="1" x14ac:dyDescent="0.15">
      <c r="A13" s="673">
        <v>9</v>
      </c>
      <c r="B13" s="297"/>
      <c r="C13" s="82"/>
      <c r="D13" s="70"/>
      <c r="E13" s="298"/>
      <c r="F13" s="71"/>
      <c r="G13" s="71"/>
      <c r="H13" s="299"/>
      <c r="I13" s="72"/>
      <c r="J13" s="73"/>
      <c r="K13" s="74"/>
      <c r="L13" s="73"/>
      <c r="M13" s="75"/>
      <c r="N13" s="75" t="s">
        <v>1</v>
      </c>
      <c r="O13" s="75"/>
      <c r="P13" s="309" t="s">
        <v>191</v>
      </c>
      <c r="Q13" s="85"/>
      <c r="R13" s="83"/>
      <c r="S13" s="310"/>
      <c r="T13" s="77"/>
      <c r="U13" s="87"/>
      <c r="V13" s="302"/>
      <c r="W13" s="434"/>
      <c r="X13" s="77"/>
      <c r="Y13" s="87"/>
      <c r="Z13" s="302"/>
      <c r="AA13" s="434"/>
      <c r="AB13" s="77"/>
      <c r="AC13" s="87"/>
      <c r="AD13" s="302"/>
      <c r="AE13" s="434"/>
      <c r="AF13" s="77"/>
      <c r="AG13" s="87"/>
      <c r="AH13" s="302"/>
      <c r="AK13" s="621"/>
      <c r="AL13" s="621"/>
      <c r="AZ13" s="717" t="str">
        <f t="shared" si="0"/>
        <v/>
      </c>
      <c r="BB13" s="721" t="str">
        <f>IFERROR(VLOOKUP(TRIM(D13)&amp;TRIM(E13),'国体選考会-男子'!$BC$5:$BD$74,2,FALSE),"")</f>
        <v/>
      </c>
    </row>
    <row r="14" spans="1:54" ht="18" customHeight="1" thickBot="1" x14ac:dyDescent="0.2">
      <c r="A14" s="675">
        <v>10</v>
      </c>
      <c r="B14" s="311"/>
      <c r="C14" s="164"/>
      <c r="D14" s="150"/>
      <c r="E14" s="312"/>
      <c r="F14" s="151"/>
      <c r="G14" s="151"/>
      <c r="H14" s="313"/>
      <c r="I14" s="152"/>
      <c r="J14" s="153"/>
      <c r="K14" s="154"/>
      <c r="L14" s="153"/>
      <c r="M14" s="155"/>
      <c r="N14" s="155" t="s">
        <v>1</v>
      </c>
      <c r="O14" s="155"/>
      <c r="P14" s="314" t="s">
        <v>191</v>
      </c>
      <c r="Q14" s="172"/>
      <c r="R14" s="165"/>
      <c r="S14" s="315"/>
      <c r="T14" s="158"/>
      <c r="U14" s="159"/>
      <c r="V14" s="316"/>
      <c r="W14" s="435"/>
      <c r="X14" s="158"/>
      <c r="Y14" s="159"/>
      <c r="Z14" s="316"/>
      <c r="AA14" s="435"/>
      <c r="AB14" s="158"/>
      <c r="AC14" s="159"/>
      <c r="AD14" s="316"/>
      <c r="AE14" s="435"/>
      <c r="AF14" s="158"/>
      <c r="AG14" s="159"/>
      <c r="AH14" s="316"/>
      <c r="AK14" s="621"/>
      <c r="AL14" s="621"/>
      <c r="AZ14" s="717" t="str">
        <f t="shared" si="0"/>
        <v/>
      </c>
      <c r="BB14" s="721" t="str">
        <f>IFERROR(VLOOKUP(TRIM(D14)&amp;TRIM(E14),'国体選考会-男子'!$BC$5:$BD$74,2,FALSE),"")</f>
        <v/>
      </c>
    </row>
    <row r="15" spans="1:54" ht="18" customHeight="1" x14ac:dyDescent="0.15">
      <c r="A15" s="673">
        <v>11</v>
      </c>
      <c r="B15" s="297"/>
      <c r="C15" s="82"/>
      <c r="D15" s="70"/>
      <c r="E15" s="298"/>
      <c r="F15" s="71"/>
      <c r="G15" s="71"/>
      <c r="H15" s="299"/>
      <c r="I15" s="72"/>
      <c r="J15" s="73"/>
      <c r="K15" s="74"/>
      <c r="L15" s="73"/>
      <c r="M15" s="75"/>
      <c r="N15" s="75" t="s">
        <v>1</v>
      </c>
      <c r="O15" s="75"/>
      <c r="P15" s="309" t="s">
        <v>191</v>
      </c>
      <c r="Q15" s="85"/>
      <c r="R15" s="83"/>
      <c r="S15" s="310"/>
      <c r="T15" s="77"/>
      <c r="U15" s="87"/>
      <c r="V15" s="302"/>
      <c r="W15" s="434"/>
      <c r="X15" s="77"/>
      <c r="Y15" s="87"/>
      <c r="Z15" s="302"/>
      <c r="AA15" s="434"/>
      <c r="AB15" s="77"/>
      <c r="AC15" s="87"/>
      <c r="AD15" s="302"/>
      <c r="AE15" s="434"/>
      <c r="AF15" s="77"/>
      <c r="AG15" s="87"/>
      <c r="AH15" s="302"/>
      <c r="AK15" s="621"/>
      <c r="AL15" s="621"/>
      <c r="AZ15" s="717" t="str">
        <f t="shared" si="0"/>
        <v/>
      </c>
      <c r="BB15" s="721" t="str">
        <f>IFERROR(VLOOKUP(TRIM(D15)&amp;TRIM(E15),'国体選考会-男子'!$BC$5:$BD$74,2,FALSE),"")</f>
        <v/>
      </c>
    </row>
    <row r="16" spans="1:54" ht="18" customHeight="1" x14ac:dyDescent="0.15">
      <c r="A16" s="673">
        <v>12</v>
      </c>
      <c r="B16" s="297"/>
      <c r="C16" s="82"/>
      <c r="D16" s="70"/>
      <c r="E16" s="298"/>
      <c r="F16" s="71"/>
      <c r="G16" s="71"/>
      <c r="H16" s="299"/>
      <c r="I16" s="72"/>
      <c r="J16" s="73"/>
      <c r="K16" s="74"/>
      <c r="L16" s="73"/>
      <c r="M16" s="75"/>
      <c r="N16" s="75" t="s">
        <v>1</v>
      </c>
      <c r="O16" s="75"/>
      <c r="P16" s="309" t="s">
        <v>191</v>
      </c>
      <c r="Q16" s="85"/>
      <c r="R16" s="83"/>
      <c r="S16" s="310"/>
      <c r="T16" s="77"/>
      <c r="U16" s="87"/>
      <c r="V16" s="302"/>
      <c r="W16" s="434"/>
      <c r="X16" s="77"/>
      <c r="Y16" s="87"/>
      <c r="Z16" s="302"/>
      <c r="AA16" s="434"/>
      <c r="AB16" s="77"/>
      <c r="AC16" s="87"/>
      <c r="AD16" s="302"/>
      <c r="AE16" s="434"/>
      <c r="AF16" s="77"/>
      <c r="AG16" s="87"/>
      <c r="AH16" s="302"/>
      <c r="AK16" s="621"/>
      <c r="AL16" s="621"/>
      <c r="AZ16" s="717" t="str">
        <f t="shared" si="0"/>
        <v/>
      </c>
      <c r="BB16" s="721" t="str">
        <f>IFERROR(VLOOKUP(TRIM(D16)&amp;TRIM(E16),'国体選考会-男子'!$BC$5:$BD$74,2,FALSE),"")</f>
        <v/>
      </c>
    </row>
    <row r="17" spans="1:54" ht="18" customHeight="1" x14ac:dyDescent="0.15">
      <c r="A17" s="673">
        <v>13</v>
      </c>
      <c r="B17" s="297"/>
      <c r="C17" s="82"/>
      <c r="D17" s="70"/>
      <c r="E17" s="298"/>
      <c r="F17" s="71"/>
      <c r="G17" s="71"/>
      <c r="H17" s="299"/>
      <c r="I17" s="72"/>
      <c r="J17" s="73"/>
      <c r="K17" s="74"/>
      <c r="L17" s="73"/>
      <c r="M17" s="75"/>
      <c r="N17" s="75" t="s">
        <v>1</v>
      </c>
      <c r="O17" s="75"/>
      <c r="P17" s="309" t="s">
        <v>191</v>
      </c>
      <c r="Q17" s="85"/>
      <c r="R17" s="83"/>
      <c r="S17" s="310"/>
      <c r="T17" s="77"/>
      <c r="U17" s="87"/>
      <c r="V17" s="302"/>
      <c r="W17" s="434"/>
      <c r="X17" s="77"/>
      <c r="Y17" s="87"/>
      <c r="Z17" s="302"/>
      <c r="AA17" s="434"/>
      <c r="AB17" s="77"/>
      <c r="AC17" s="87"/>
      <c r="AD17" s="302"/>
      <c r="AE17" s="434"/>
      <c r="AF17" s="77"/>
      <c r="AG17" s="87"/>
      <c r="AH17" s="302"/>
      <c r="AK17" s="621"/>
      <c r="AL17" s="621"/>
      <c r="AZ17" s="717" t="str">
        <f t="shared" si="0"/>
        <v/>
      </c>
      <c r="BB17" s="721" t="str">
        <f>IFERROR(VLOOKUP(TRIM(D17)&amp;TRIM(E17),'国体選考会-男子'!$BC$5:$BD$74,2,FALSE),"")</f>
        <v/>
      </c>
    </row>
    <row r="18" spans="1:54" ht="18" customHeight="1" x14ac:dyDescent="0.15">
      <c r="A18" s="673">
        <v>14</v>
      </c>
      <c r="B18" s="297"/>
      <c r="C18" s="82"/>
      <c r="D18" s="70"/>
      <c r="E18" s="298"/>
      <c r="F18" s="71"/>
      <c r="G18" s="71"/>
      <c r="H18" s="299"/>
      <c r="I18" s="72"/>
      <c r="J18" s="73"/>
      <c r="K18" s="74"/>
      <c r="L18" s="73"/>
      <c r="M18" s="75"/>
      <c r="N18" s="75" t="s">
        <v>1</v>
      </c>
      <c r="O18" s="75"/>
      <c r="P18" s="309" t="s">
        <v>191</v>
      </c>
      <c r="Q18" s="85"/>
      <c r="R18" s="83"/>
      <c r="S18" s="310"/>
      <c r="T18" s="77"/>
      <c r="U18" s="87"/>
      <c r="V18" s="302"/>
      <c r="W18" s="434"/>
      <c r="X18" s="77"/>
      <c r="Y18" s="87"/>
      <c r="Z18" s="302"/>
      <c r="AA18" s="434"/>
      <c r="AB18" s="77"/>
      <c r="AC18" s="87"/>
      <c r="AD18" s="302"/>
      <c r="AE18" s="434"/>
      <c r="AF18" s="77"/>
      <c r="AG18" s="87"/>
      <c r="AH18" s="302"/>
      <c r="AK18" s="621"/>
      <c r="AL18" s="621"/>
      <c r="AZ18" s="717" t="str">
        <f t="shared" si="0"/>
        <v/>
      </c>
      <c r="BB18" s="721" t="str">
        <f>IFERROR(VLOOKUP(TRIM(D18)&amp;TRIM(E18),'国体選考会-男子'!$BC$5:$BD$74,2,FALSE),"")</f>
        <v/>
      </c>
    </row>
    <row r="19" spans="1:54" ht="18" customHeight="1" x14ac:dyDescent="0.15">
      <c r="A19" s="674">
        <v>15</v>
      </c>
      <c r="B19" s="303"/>
      <c r="C19" s="162"/>
      <c r="D19" s="144"/>
      <c r="E19" s="304"/>
      <c r="F19" s="145"/>
      <c r="G19" s="145"/>
      <c r="H19" s="305"/>
      <c r="I19" s="146"/>
      <c r="J19" s="147"/>
      <c r="K19" s="148"/>
      <c r="L19" s="147"/>
      <c r="M19" s="149"/>
      <c r="N19" s="149" t="s">
        <v>1</v>
      </c>
      <c r="O19" s="149"/>
      <c r="P19" s="306" t="s">
        <v>191</v>
      </c>
      <c r="Q19" s="169"/>
      <c r="R19" s="163"/>
      <c r="S19" s="307"/>
      <c r="T19" s="156"/>
      <c r="U19" s="157"/>
      <c r="V19" s="308"/>
      <c r="W19" s="433"/>
      <c r="X19" s="156"/>
      <c r="Y19" s="157"/>
      <c r="Z19" s="308"/>
      <c r="AA19" s="433"/>
      <c r="AB19" s="156"/>
      <c r="AC19" s="157"/>
      <c r="AD19" s="308"/>
      <c r="AE19" s="433"/>
      <c r="AF19" s="156"/>
      <c r="AG19" s="157"/>
      <c r="AH19" s="308"/>
      <c r="AK19" s="621"/>
      <c r="AL19" s="621"/>
      <c r="AZ19" s="717" t="str">
        <f t="shared" si="0"/>
        <v/>
      </c>
      <c r="BB19" s="721" t="str">
        <f>IFERROR(VLOOKUP(TRIM(D19)&amp;TRIM(E19),'国体選考会-男子'!$BC$5:$BD$74,2,FALSE),"")</f>
        <v/>
      </c>
    </row>
    <row r="20" spans="1:54" ht="18" customHeight="1" x14ac:dyDescent="0.15">
      <c r="A20" s="673">
        <v>16</v>
      </c>
      <c r="B20" s="297"/>
      <c r="C20" s="82"/>
      <c r="D20" s="70"/>
      <c r="E20" s="298"/>
      <c r="F20" s="71"/>
      <c r="G20" s="71"/>
      <c r="H20" s="299"/>
      <c r="I20" s="72"/>
      <c r="J20" s="73"/>
      <c r="K20" s="74"/>
      <c r="L20" s="73"/>
      <c r="M20" s="75"/>
      <c r="N20" s="75" t="s">
        <v>1</v>
      </c>
      <c r="O20" s="75"/>
      <c r="P20" s="309" t="s">
        <v>191</v>
      </c>
      <c r="Q20" s="85"/>
      <c r="R20" s="83"/>
      <c r="S20" s="310"/>
      <c r="T20" s="77"/>
      <c r="U20" s="87"/>
      <c r="V20" s="302"/>
      <c r="W20" s="434"/>
      <c r="X20" s="77"/>
      <c r="Y20" s="87"/>
      <c r="Z20" s="302"/>
      <c r="AA20" s="434"/>
      <c r="AB20" s="77"/>
      <c r="AC20" s="87"/>
      <c r="AD20" s="302"/>
      <c r="AE20" s="434"/>
      <c r="AF20" s="77"/>
      <c r="AG20" s="87"/>
      <c r="AH20" s="302"/>
      <c r="AK20" s="621"/>
      <c r="AL20" s="621"/>
      <c r="AZ20" s="717" t="str">
        <f t="shared" si="0"/>
        <v/>
      </c>
      <c r="BB20" s="721" t="str">
        <f>IFERROR(VLOOKUP(TRIM(D20)&amp;TRIM(E20),'国体選考会-男子'!$BC$5:$BD$74,2,FALSE),"")</f>
        <v/>
      </c>
    </row>
    <row r="21" spans="1:54" ht="18" customHeight="1" x14ac:dyDescent="0.15">
      <c r="A21" s="673">
        <v>17</v>
      </c>
      <c r="B21" s="297"/>
      <c r="C21" s="82"/>
      <c r="D21" s="70"/>
      <c r="E21" s="298"/>
      <c r="F21" s="71"/>
      <c r="G21" s="71"/>
      <c r="H21" s="299"/>
      <c r="I21" s="72"/>
      <c r="J21" s="73"/>
      <c r="K21" s="74"/>
      <c r="L21" s="73"/>
      <c r="M21" s="75"/>
      <c r="N21" s="75" t="s">
        <v>1</v>
      </c>
      <c r="O21" s="75"/>
      <c r="P21" s="309" t="s">
        <v>191</v>
      </c>
      <c r="Q21" s="85"/>
      <c r="R21" s="83"/>
      <c r="S21" s="310"/>
      <c r="T21" s="77"/>
      <c r="U21" s="87"/>
      <c r="V21" s="302"/>
      <c r="W21" s="434"/>
      <c r="X21" s="77"/>
      <c r="Y21" s="87"/>
      <c r="Z21" s="302"/>
      <c r="AA21" s="434"/>
      <c r="AB21" s="77"/>
      <c r="AC21" s="87"/>
      <c r="AD21" s="302"/>
      <c r="AE21" s="434"/>
      <c r="AF21" s="77"/>
      <c r="AG21" s="87"/>
      <c r="AH21" s="302"/>
      <c r="AK21" s="621"/>
      <c r="AL21" s="621"/>
      <c r="AZ21" s="717" t="str">
        <f t="shared" si="0"/>
        <v/>
      </c>
      <c r="BB21" s="721" t="str">
        <f>IFERROR(VLOOKUP(TRIM(D21)&amp;TRIM(E21),'国体選考会-男子'!$BC$5:$BD$74,2,FALSE),"")</f>
        <v/>
      </c>
    </row>
    <row r="22" spans="1:54" ht="18" customHeight="1" x14ac:dyDescent="0.15">
      <c r="A22" s="673">
        <v>18</v>
      </c>
      <c r="B22" s="297"/>
      <c r="C22" s="82"/>
      <c r="D22" s="70"/>
      <c r="E22" s="298"/>
      <c r="F22" s="71"/>
      <c r="G22" s="71"/>
      <c r="H22" s="299"/>
      <c r="I22" s="72"/>
      <c r="J22" s="73"/>
      <c r="K22" s="74"/>
      <c r="L22" s="73"/>
      <c r="M22" s="75"/>
      <c r="N22" s="75" t="s">
        <v>1</v>
      </c>
      <c r="O22" s="75"/>
      <c r="P22" s="309" t="s">
        <v>191</v>
      </c>
      <c r="Q22" s="85"/>
      <c r="R22" s="83"/>
      <c r="S22" s="310"/>
      <c r="T22" s="77"/>
      <c r="U22" s="87"/>
      <c r="V22" s="302"/>
      <c r="W22" s="434"/>
      <c r="X22" s="77"/>
      <c r="Y22" s="87"/>
      <c r="Z22" s="302"/>
      <c r="AA22" s="434"/>
      <c r="AB22" s="77"/>
      <c r="AC22" s="87"/>
      <c r="AD22" s="302"/>
      <c r="AE22" s="434"/>
      <c r="AF22" s="77"/>
      <c r="AG22" s="87"/>
      <c r="AH22" s="302"/>
      <c r="AK22" s="621"/>
      <c r="AL22" s="621"/>
      <c r="AZ22" s="717" t="str">
        <f t="shared" si="0"/>
        <v/>
      </c>
      <c r="BB22" s="721" t="str">
        <f>IFERROR(VLOOKUP(TRIM(D22)&amp;TRIM(E22),'国体選考会-男子'!$BC$5:$BD$74,2,FALSE),"")</f>
        <v/>
      </c>
    </row>
    <row r="23" spans="1:54" ht="18" customHeight="1" x14ac:dyDescent="0.15">
      <c r="A23" s="673">
        <v>19</v>
      </c>
      <c r="B23" s="297"/>
      <c r="C23" s="82"/>
      <c r="D23" s="70"/>
      <c r="E23" s="298"/>
      <c r="F23" s="71"/>
      <c r="G23" s="71"/>
      <c r="H23" s="299"/>
      <c r="I23" s="72"/>
      <c r="J23" s="73"/>
      <c r="K23" s="74"/>
      <c r="L23" s="73"/>
      <c r="M23" s="75"/>
      <c r="N23" s="75" t="s">
        <v>1</v>
      </c>
      <c r="O23" s="75"/>
      <c r="P23" s="309" t="s">
        <v>191</v>
      </c>
      <c r="Q23" s="85"/>
      <c r="R23" s="83"/>
      <c r="S23" s="310"/>
      <c r="T23" s="77"/>
      <c r="U23" s="87"/>
      <c r="V23" s="302"/>
      <c r="W23" s="434"/>
      <c r="X23" s="77"/>
      <c r="Y23" s="87"/>
      <c r="Z23" s="302"/>
      <c r="AA23" s="434"/>
      <c r="AB23" s="77"/>
      <c r="AC23" s="87"/>
      <c r="AD23" s="302"/>
      <c r="AE23" s="434"/>
      <c r="AF23" s="77"/>
      <c r="AG23" s="87"/>
      <c r="AH23" s="302"/>
      <c r="AK23" s="621"/>
      <c r="AL23" s="621"/>
      <c r="AZ23" s="717" t="str">
        <f t="shared" si="0"/>
        <v/>
      </c>
      <c r="BB23" s="721" t="str">
        <f>IFERROR(VLOOKUP(TRIM(D23)&amp;TRIM(E23),'国体選考会-男子'!$BC$5:$BD$74,2,FALSE),"")</f>
        <v/>
      </c>
    </row>
    <row r="24" spans="1:54" ht="18" customHeight="1" thickBot="1" x14ac:dyDescent="0.2">
      <c r="A24" s="675">
        <v>20</v>
      </c>
      <c r="B24" s="311"/>
      <c r="C24" s="164"/>
      <c r="D24" s="150"/>
      <c r="E24" s="312"/>
      <c r="F24" s="151"/>
      <c r="G24" s="151"/>
      <c r="H24" s="313"/>
      <c r="I24" s="152"/>
      <c r="J24" s="153"/>
      <c r="K24" s="154"/>
      <c r="L24" s="153"/>
      <c r="M24" s="155"/>
      <c r="N24" s="155" t="s">
        <v>1</v>
      </c>
      <c r="O24" s="155"/>
      <c r="P24" s="314" t="s">
        <v>191</v>
      </c>
      <c r="Q24" s="172"/>
      <c r="R24" s="165"/>
      <c r="S24" s="315"/>
      <c r="T24" s="158"/>
      <c r="U24" s="159"/>
      <c r="V24" s="316"/>
      <c r="W24" s="435"/>
      <c r="X24" s="158"/>
      <c r="Y24" s="159"/>
      <c r="Z24" s="316"/>
      <c r="AA24" s="435"/>
      <c r="AB24" s="158"/>
      <c r="AC24" s="159"/>
      <c r="AD24" s="316"/>
      <c r="AE24" s="435"/>
      <c r="AF24" s="158"/>
      <c r="AG24" s="159"/>
      <c r="AH24" s="316"/>
      <c r="AK24" s="621"/>
      <c r="AL24" s="621"/>
      <c r="AZ24" s="717" t="str">
        <f t="shared" si="0"/>
        <v/>
      </c>
      <c r="BB24" s="721" t="str">
        <f>IFERROR(VLOOKUP(TRIM(D24)&amp;TRIM(E24),'国体選考会-男子'!$BC$5:$BD$74,2,FALSE),"")</f>
        <v/>
      </c>
    </row>
    <row r="25" spans="1:54" ht="18" customHeight="1" x14ac:dyDescent="0.15">
      <c r="A25" s="673">
        <v>21</v>
      </c>
      <c r="B25" s="297"/>
      <c r="C25" s="82"/>
      <c r="D25" s="70"/>
      <c r="E25" s="298"/>
      <c r="F25" s="71"/>
      <c r="G25" s="71"/>
      <c r="H25" s="299"/>
      <c r="I25" s="72"/>
      <c r="J25" s="73"/>
      <c r="K25" s="74"/>
      <c r="L25" s="73"/>
      <c r="M25" s="75"/>
      <c r="N25" s="75" t="s">
        <v>1</v>
      </c>
      <c r="O25" s="75"/>
      <c r="P25" s="309" t="s">
        <v>191</v>
      </c>
      <c r="Q25" s="85"/>
      <c r="R25" s="83"/>
      <c r="S25" s="310"/>
      <c r="T25" s="77"/>
      <c r="U25" s="87"/>
      <c r="V25" s="302"/>
      <c r="W25" s="434"/>
      <c r="X25" s="77"/>
      <c r="Y25" s="87"/>
      <c r="Z25" s="302"/>
      <c r="AA25" s="434"/>
      <c r="AB25" s="77"/>
      <c r="AC25" s="87"/>
      <c r="AD25" s="302"/>
      <c r="AE25" s="434"/>
      <c r="AF25" s="77"/>
      <c r="AG25" s="87"/>
      <c r="AH25" s="302"/>
      <c r="AK25" s="621"/>
      <c r="AL25" s="621"/>
      <c r="AZ25" s="717" t="str">
        <f t="shared" si="0"/>
        <v/>
      </c>
      <c r="BB25" s="721" t="str">
        <f>IFERROR(VLOOKUP(TRIM(D25)&amp;TRIM(E25),'国体選考会-男子'!$BC$5:$BD$74,2,FALSE),"")</f>
        <v/>
      </c>
    </row>
    <row r="26" spans="1:54" ht="18" customHeight="1" x14ac:dyDescent="0.15">
      <c r="A26" s="673">
        <v>22</v>
      </c>
      <c r="B26" s="297"/>
      <c r="C26" s="82"/>
      <c r="D26" s="70"/>
      <c r="E26" s="298"/>
      <c r="F26" s="71"/>
      <c r="G26" s="71"/>
      <c r="H26" s="299"/>
      <c r="I26" s="72"/>
      <c r="J26" s="73"/>
      <c r="K26" s="74"/>
      <c r="L26" s="73"/>
      <c r="M26" s="75"/>
      <c r="N26" s="75" t="s">
        <v>1</v>
      </c>
      <c r="O26" s="75"/>
      <c r="P26" s="309" t="s">
        <v>191</v>
      </c>
      <c r="Q26" s="85"/>
      <c r="R26" s="83"/>
      <c r="S26" s="310"/>
      <c r="T26" s="77"/>
      <c r="U26" s="87"/>
      <c r="V26" s="302"/>
      <c r="W26" s="434"/>
      <c r="X26" s="77"/>
      <c r="Y26" s="87"/>
      <c r="Z26" s="302"/>
      <c r="AA26" s="434"/>
      <c r="AB26" s="77"/>
      <c r="AC26" s="87"/>
      <c r="AD26" s="302"/>
      <c r="AE26" s="434"/>
      <c r="AF26" s="77"/>
      <c r="AG26" s="87"/>
      <c r="AH26" s="302"/>
      <c r="AK26" s="621"/>
      <c r="AL26" s="621"/>
      <c r="AZ26" s="717" t="str">
        <f t="shared" si="0"/>
        <v/>
      </c>
      <c r="BB26" s="721" t="str">
        <f>IFERROR(VLOOKUP(TRIM(D26)&amp;TRIM(E26),'国体選考会-男子'!$BC$5:$BD$74,2,FALSE),"")</f>
        <v/>
      </c>
    </row>
    <row r="27" spans="1:54" ht="18" customHeight="1" x14ac:dyDescent="0.15">
      <c r="A27" s="673">
        <v>23</v>
      </c>
      <c r="B27" s="297"/>
      <c r="C27" s="82"/>
      <c r="D27" s="70"/>
      <c r="E27" s="298"/>
      <c r="F27" s="71"/>
      <c r="G27" s="71"/>
      <c r="H27" s="299"/>
      <c r="I27" s="72"/>
      <c r="J27" s="73"/>
      <c r="K27" s="74"/>
      <c r="L27" s="73"/>
      <c r="M27" s="75"/>
      <c r="N27" s="75" t="s">
        <v>1</v>
      </c>
      <c r="O27" s="75"/>
      <c r="P27" s="309" t="s">
        <v>191</v>
      </c>
      <c r="Q27" s="85"/>
      <c r="R27" s="83"/>
      <c r="S27" s="310"/>
      <c r="T27" s="77"/>
      <c r="U27" s="87"/>
      <c r="V27" s="302"/>
      <c r="W27" s="434"/>
      <c r="X27" s="77"/>
      <c r="Y27" s="87"/>
      <c r="Z27" s="302"/>
      <c r="AA27" s="434"/>
      <c r="AB27" s="77"/>
      <c r="AC27" s="87"/>
      <c r="AD27" s="302"/>
      <c r="AE27" s="434"/>
      <c r="AF27" s="77"/>
      <c r="AG27" s="87"/>
      <c r="AH27" s="302"/>
      <c r="AK27" s="621"/>
      <c r="AL27" s="621"/>
      <c r="AZ27" s="717" t="str">
        <f t="shared" si="0"/>
        <v/>
      </c>
      <c r="BB27" s="721" t="str">
        <f>IFERROR(VLOOKUP(TRIM(D27)&amp;TRIM(E27),'国体選考会-男子'!$BC$5:$BD$74,2,FALSE),"")</f>
        <v/>
      </c>
    </row>
    <row r="28" spans="1:54" ht="18" customHeight="1" x14ac:dyDescent="0.15">
      <c r="A28" s="673">
        <v>24</v>
      </c>
      <c r="B28" s="297"/>
      <c r="C28" s="82"/>
      <c r="D28" s="70"/>
      <c r="E28" s="298"/>
      <c r="F28" s="71"/>
      <c r="G28" s="71"/>
      <c r="H28" s="299"/>
      <c r="I28" s="72"/>
      <c r="J28" s="73"/>
      <c r="K28" s="74"/>
      <c r="L28" s="73"/>
      <c r="M28" s="75"/>
      <c r="N28" s="75" t="s">
        <v>1</v>
      </c>
      <c r="O28" s="75"/>
      <c r="P28" s="309" t="s">
        <v>191</v>
      </c>
      <c r="Q28" s="85"/>
      <c r="R28" s="83"/>
      <c r="S28" s="310"/>
      <c r="T28" s="77"/>
      <c r="U28" s="87"/>
      <c r="V28" s="302"/>
      <c r="W28" s="434"/>
      <c r="X28" s="77"/>
      <c r="Y28" s="87"/>
      <c r="Z28" s="302"/>
      <c r="AA28" s="434"/>
      <c r="AB28" s="77"/>
      <c r="AC28" s="87"/>
      <c r="AD28" s="302"/>
      <c r="AE28" s="434"/>
      <c r="AF28" s="77"/>
      <c r="AG28" s="87"/>
      <c r="AH28" s="302"/>
      <c r="AK28" s="621"/>
      <c r="AL28" s="621"/>
      <c r="AZ28" s="717" t="str">
        <f t="shared" si="0"/>
        <v/>
      </c>
      <c r="BB28" s="721" t="str">
        <f>IFERROR(VLOOKUP(TRIM(D28)&amp;TRIM(E28),'国体選考会-男子'!$BC$5:$BD$74,2,FALSE),"")</f>
        <v/>
      </c>
    </row>
    <row r="29" spans="1:54" ht="18" customHeight="1" x14ac:dyDescent="0.15">
      <c r="A29" s="674">
        <v>25</v>
      </c>
      <c r="B29" s="303"/>
      <c r="C29" s="162"/>
      <c r="D29" s="144"/>
      <c r="E29" s="304"/>
      <c r="F29" s="145"/>
      <c r="G29" s="145"/>
      <c r="H29" s="305"/>
      <c r="I29" s="146"/>
      <c r="J29" s="147"/>
      <c r="K29" s="148"/>
      <c r="L29" s="147"/>
      <c r="M29" s="149"/>
      <c r="N29" s="149" t="s">
        <v>1</v>
      </c>
      <c r="O29" s="149"/>
      <c r="P29" s="306" t="s">
        <v>191</v>
      </c>
      <c r="Q29" s="169"/>
      <c r="R29" s="163"/>
      <c r="S29" s="307"/>
      <c r="T29" s="156"/>
      <c r="U29" s="157"/>
      <c r="V29" s="308"/>
      <c r="W29" s="433"/>
      <c r="X29" s="156"/>
      <c r="Y29" s="157"/>
      <c r="Z29" s="308"/>
      <c r="AA29" s="433"/>
      <c r="AB29" s="156"/>
      <c r="AC29" s="157"/>
      <c r="AD29" s="308"/>
      <c r="AE29" s="433"/>
      <c r="AF29" s="156"/>
      <c r="AG29" s="157"/>
      <c r="AH29" s="308"/>
      <c r="AK29" s="621"/>
      <c r="AL29" s="621"/>
      <c r="AZ29" s="717" t="str">
        <f t="shared" si="0"/>
        <v/>
      </c>
      <c r="BB29" s="721" t="str">
        <f>IFERROR(VLOOKUP(TRIM(D29)&amp;TRIM(E29),'国体選考会-男子'!$BC$5:$BD$74,2,FALSE),"")</f>
        <v/>
      </c>
    </row>
    <row r="30" spans="1:54" ht="18" customHeight="1" x14ac:dyDescent="0.15">
      <c r="A30" s="673">
        <v>26</v>
      </c>
      <c r="B30" s="297"/>
      <c r="C30" s="82"/>
      <c r="D30" s="70"/>
      <c r="E30" s="298"/>
      <c r="F30" s="71"/>
      <c r="G30" s="71"/>
      <c r="H30" s="299"/>
      <c r="I30" s="72"/>
      <c r="J30" s="73"/>
      <c r="K30" s="74"/>
      <c r="L30" s="73"/>
      <c r="M30" s="75"/>
      <c r="N30" s="75" t="s">
        <v>1</v>
      </c>
      <c r="O30" s="75"/>
      <c r="P30" s="309" t="s">
        <v>191</v>
      </c>
      <c r="Q30" s="85"/>
      <c r="R30" s="83"/>
      <c r="S30" s="310"/>
      <c r="T30" s="77"/>
      <c r="U30" s="87"/>
      <c r="V30" s="302"/>
      <c r="W30" s="434"/>
      <c r="X30" s="77"/>
      <c r="Y30" s="87"/>
      <c r="Z30" s="302"/>
      <c r="AA30" s="434"/>
      <c r="AB30" s="77"/>
      <c r="AC30" s="87"/>
      <c r="AD30" s="302"/>
      <c r="AE30" s="434"/>
      <c r="AF30" s="77"/>
      <c r="AG30" s="87"/>
      <c r="AH30" s="302"/>
      <c r="AK30" s="621"/>
      <c r="AL30" s="621"/>
      <c r="AZ30" s="717" t="str">
        <f t="shared" si="0"/>
        <v/>
      </c>
      <c r="BB30" s="721" t="str">
        <f>IFERROR(VLOOKUP(TRIM(D30)&amp;TRIM(E30),'国体選考会-男子'!$BC$5:$BD$74,2,FALSE),"")</f>
        <v/>
      </c>
    </row>
    <row r="31" spans="1:54" ht="18" customHeight="1" x14ac:dyDescent="0.15">
      <c r="A31" s="673">
        <v>27</v>
      </c>
      <c r="B31" s="297"/>
      <c r="C31" s="82"/>
      <c r="D31" s="70"/>
      <c r="E31" s="298"/>
      <c r="F31" s="71"/>
      <c r="G31" s="71"/>
      <c r="H31" s="299"/>
      <c r="I31" s="72"/>
      <c r="J31" s="73"/>
      <c r="K31" s="74"/>
      <c r="L31" s="73"/>
      <c r="M31" s="75"/>
      <c r="N31" s="75" t="s">
        <v>1</v>
      </c>
      <c r="O31" s="75"/>
      <c r="P31" s="309" t="s">
        <v>191</v>
      </c>
      <c r="Q31" s="85"/>
      <c r="R31" s="83"/>
      <c r="S31" s="310"/>
      <c r="T31" s="77"/>
      <c r="U31" s="87"/>
      <c r="V31" s="302"/>
      <c r="W31" s="434"/>
      <c r="X31" s="77"/>
      <c r="Y31" s="87"/>
      <c r="Z31" s="302"/>
      <c r="AA31" s="434"/>
      <c r="AB31" s="77"/>
      <c r="AC31" s="87"/>
      <c r="AD31" s="302"/>
      <c r="AE31" s="434"/>
      <c r="AF31" s="77"/>
      <c r="AG31" s="87"/>
      <c r="AH31" s="302"/>
      <c r="AK31" s="621"/>
      <c r="AL31" s="621"/>
      <c r="AZ31" s="717" t="str">
        <f t="shared" si="0"/>
        <v/>
      </c>
      <c r="BB31" s="721" t="str">
        <f>IFERROR(VLOOKUP(TRIM(D31)&amp;TRIM(E31),'国体選考会-男子'!$BC$5:$BD$74,2,FALSE),"")</f>
        <v/>
      </c>
    </row>
    <row r="32" spans="1:54" ht="18" customHeight="1" x14ac:dyDescent="0.15">
      <c r="A32" s="673">
        <v>28</v>
      </c>
      <c r="B32" s="297"/>
      <c r="C32" s="82"/>
      <c r="D32" s="70"/>
      <c r="E32" s="298"/>
      <c r="F32" s="71"/>
      <c r="G32" s="71"/>
      <c r="H32" s="299"/>
      <c r="I32" s="72"/>
      <c r="J32" s="73"/>
      <c r="K32" s="74"/>
      <c r="L32" s="73"/>
      <c r="M32" s="75"/>
      <c r="N32" s="75" t="s">
        <v>1</v>
      </c>
      <c r="O32" s="75"/>
      <c r="P32" s="309" t="s">
        <v>191</v>
      </c>
      <c r="Q32" s="85"/>
      <c r="R32" s="83"/>
      <c r="S32" s="310"/>
      <c r="T32" s="77"/>
      <c r="U32" s="87"/>
      <c r="V32" s="302"/>
      <c r="W32" s="434"/>
      <c r="X32" s="77"/>
      <c r="Y32" s="87"/>
      <c r="Z32" s="302"/>
      <c r="AA32" s="434"/>
      <c r="AB32" s="77"/>
      <c r="AC32" s="87"/>
      <c r="AD32" s="302"/>
      <c r="AE32" s="434"/>
      <c r="AF32" s="77"/>
      <c r="AG32" s="87"/>
      <c r="AH32" s="302"/>
      <c r="AK32" s="621"/>
      <c r="AL32" s="621"/>
      <c r="AZ32" s="717" t="str">
        <f t="shared" si="0"/>
        <v/>
      </c>
      <c r="BB32" s="721" t="str">
        <f>IFERROR(VLOOKUP(TRIM(D32)&amp;TRIM(E32),'国体選考会-男子'!$BC$5:$BD$74,2,FALSE),"")</f>
        <v/>
      </c>
    </row>
    <row r="33" spans="1:54" ht="18" customHeight="1" x14ac:dyDescent="0.15">
      <c r="A33" s="673">
        <v>29</v>
      </c>
      <c r="B33" s="297"/>
      <c r="C33" s="82"/>
      <c r="D33" s="70"/>
      <c r="E33" s="298"/>
      <c r="F33" s="71"/>
      <c r="G33" s="71"/>
      <c r="H33" s="299"/>
      <c r="I33" s="72"/>
      <c r="J33" s="73"/>
      <c r="K33" s="74"/>
      <c r="L33" s="73"/>
      <c r="M33" s="75"/>
      <c r="N33" s="75" t="s">
        <v>1</v>
      </c>
      <c r="O33" s="75"/>
      <c r="P33" s="309" t="s">
        <v>191</v>
      </c>
      <c r="Q33" s="85"/>
      <c r="R33" s="83"/>
      <c r="S33" s="310"/>
      <c r="T33" s="77"/>
      <c r="U33" s="87"/>
      <c r="V33" s="302"/>
      <c r="W33" s="434"/>
      <c r="X33" s="77"/>
      <c r="Y33" s="87"/>
      <c r="Z33" s="302"/>
      <c r="AA33" s="434"/>
      <c r="AB33" s="77"/>
      <c r="AC33" s="87"/>
      <c r="AD33" s="302"/>
      <c r="AE33" s="434"/>
      <c r="AF33" s="77"/>
      <c r="AG33" s="87"/>
      <c r="AH33" s="302"/>
      <c r="AL33" s="621"/>
      <c r="AZ33" s="717" t="str">
        <f t="shared" si="0"/>
        <v/>
      </c>
      <c r="BB33" s="721" t="str">
        <f>IFERROR(VLOOKUP(TRIM(D33)&amp;TRIM(E33),'国体選考会-男子'!$BC$5:$BD$74,2,FALSE),"")</f>
        <v/>
      </c>
    </row>
    <row r="34" spans="1:54" ht="18" customHeight="1" thickBot="1" x14ac:dyDescent="0.2">
      <c r="A34" s="675">
        <v>30</v>
      </c>
      <c r="B34" s="311"/>
      <c r="C34" s="164"/>
      <c r="D34" s="150"/>
      <c r="E34" s="312"/>
      <c r="F34" s="151"/>
      <c r="G34" s="151"/>
      <c r="H34" s="313"/>
      <c r="I34" s="152"/>
      <c r="J34" s="153"/>
      <c r="K34" s="154"/>
      <c r="L34" s="153"/>
      <c r="M34" s="155"/>
      <c r="N34" s="155" t="s">
        <v>1</v>
      </c>
      <c r="O34" s="155"/>
      <c r="P34" s="314" t="s">
        <v>191</v>
      </c>
      <c r="Q34" s="172"/>
      <c r="R34" s="165"/>
      <c r="S34" s="315"/>
      <c r="T34" s="158"/>
      <c r="U34" s="159"/>
      <c r="V34" s="316"/>
      <c r="W34" s="435"/>
      <c r="X34" s="158"/>
      <c r="Y34" s="159"/>
      <c r="Z34" s="316"/>
      <c r="AA34" s="435"/>
      <c r="AB34" s="158"/>
      <c r="AC34" s="159"/>
      <c r="AD34" s="316"/>
      <c r="AE34" s="435"/>
      <c r="AF34" s="158"/>
      <c r="AG34" s="159"/>
      <c r="AH34" s="316"/>
      <c r="AL34" s="621"/>
      <c r="AZ34" s="717" t="str">
        <f t="shared" si="0"/>
        <v/>
      </c>
      <c r="BB34" s="721" t="str">
        <f>IFERROR(VLOOKUP(TRIM(D34)&amp;TRIM(E34),'国体選考会-男子'!$BC$5:$BD$74,2,FALSE),"")</f>
        <v/>
      </c>
    </row>
    <row r="35" spans="1:54" ht="18" customHeight="1" x14ac:dyDescent="0.15">
      <c r="A35" s="673">
        <v>31</v>
      </c>
      <c r="B35" s="297"/>
      <c r="C35" s="82"/>
      <c r="D35" s="70"/>
      <c r="E35" s="298"/>
      <c r="F35" s="71"/>
      <c r="G35" s="71"/>
      <c r="H35" s="299"/>
      <c r="I35" s="72"/>
      <c r="J35" s="73"/>
      <c r="K35" s="74"/>
      <c r="L35" s="73"/>
      <c r="M35" s="75"/>
      <c r="N35" s="75" t="s">
        <v>1</v>
      </c>
      <c r="O35" s="75"/>
      <c r="P35" s="309" t="s">
        <v>191</v>
      </c>
      <c r="Q35" s="85"/>
      <c r="R35" s="83"/>
      <c r="S35" s="310"/>
      <c r="T35" s="77"/>
      <c r="U35" s="87"/>
      <c r="V35" s="302"/>
      <c r="W35" s="434"/>
      <c r="X35" s="77"/>
      <c r="Y35" s="87"/>
      <c r="Z35" s="302"/>
      <c r="AA35" s="434"/>
      <c r="AB35" s="77"/>
      <c r="AC35" s="87"/>
      <c r="AD35" s="302"/>
      <c r="AE35" s="434"/>
      <c r="AF35" s="77"/>
      <c r="AG35" s="87"/>
      <c r="AH35" s="302"/>
      <c r="AL35" s="621"/>
      <c r="AZ35" s="717" t="str">
        <f t="shared" si="0"/>
        <v/>
      </c>
      <c r="BB35" s="721" t="str">
        <f>IFERROR(VLOOKUP(TRIM(D35)&amp;TRIM(E35),'国体選考会-男子'!$BC$5:$BD$74,2,FALSE),"")</f>
        <v/>
      </c>
    </row>
    <row r="36" spans="1:54" ht="18" customHeight="1" x14ac:dyDescent="0.15">
      <c r="A36" s="673">
        <v>32</v>
      </c>
      <c r="B36" s="297"/>
      <c r="C36" s="82"/>
      <c r="D36" s="70"/>
      <c r="E36" s="298"/>
      <c r="F36" s="71"/>
      <c r="G36" s="71"/>
      <c r="H36" s="299"/>
      <c r="I36" s="72"/>
      <c r="J36" s="73"/>
      <c r="K36" s="74"/>
      <c r="L36" s="73"/>
      <c r="M36" s="75"/>
      <c r="N36" s="75" t="s">
        <v>1</v>
      </c>
      <c r="O36" s="75"/>
      <c r="P36" s="309" t="s">
        <v>191</v>
      </c>
      <c r="Q36" s="85"/>
      <c r="R36" s="83"/>
      <c r="S36" s="310"/>
      <c r="T36" s="77"/>
      <c r="U36" s="87"/>
      <c r="V36" s="302"/>
      <c r="W36" s="434"/>
      <c r="X36" s="77"/>
      <c r="Y36" s="87"/>
      <c r="Z36" s="302"/>
      <c r="AA36" s="434"/>
      <c r="AB36" s="77"/>
      <c r="AC36" s="87"/>
      <c r="AD36" s="302"/>
      <c r="AE36" s="434"/>
      <c r="AF36" s="77"/>
      <c r="AG36" s="87"/>
      <c r="AH36" s="302"/>
      <c r="AL36" s="621"/>
      <c r="AZ36" s="717" t="str">
        <f t="shared" si="0"/>
        <v/>
      </c>
      <c r="BB36" s="721" t="str">
        <f>IFERROR(VLOOKUP(TRIM(D36)&amp;TRIM(E36),'国体選考会-男子'!$BC$5:$BD$74,2,FALSE),"")</f>
        <v/>
      </c>
    </row>
    <row r="37" spans="1:54" ht="18" customHeight="1" x14ac:dyDescent="0.15">
      <c r="A37" s="673">
        <v>33</v>
      </c>
      <c r="B37" s="297"/>
      <c r="C37" s="82"/>
      <c r="D37" s="70"/>
      <c r="E37" s="298"/>
      <c r="F37" s="71"/>
      <c r="G37" s="71"/>
      <c r="H37" s="299"/>
      <c r="I37" s="72"/>
      <c r="J37" s="73"/>
      <c r="K37" s="74"/>
      <c r="L37" s="73"/>
      <c r="M37" s="75"/>
      <c r="N37" s="75" t="s">
        <v>1</v>
      </c>
      <c r="O37" s="75"/>
      <c r="P37" s="309" t="s">
        <v>191</v>
      </c>
      <c r="Q37" s="85"/>
      <c r="R37" s="83"/>
      <c r="S37" s="310"/>
      <c r="T37" s="77"/>
      <c r="U37" s="87"/>
      <c r="V37" s="302"/>
      <c r="W37" s="434"/>
      <c r="X37" s="77"/>
      <c r="Y37" s="87"/>
      <c r="Z37" s="302"/>
      <c r="AA37" s="434"/>
      <c r="AB37" s="77"/>
      <c r="AC37" s="87"/>
      <c r="AD37" s="302"/>
      <c r="AE37" s="434"/>
      <c r="AF37" s="77"/>
      <c r="AG37" s="87"/>
      <c r="AH37" s="302"/>
      <c r="AL37" s="621"/>
      <c r="AZ37" s="717" t="str">
        <f t="shared" si="0"/>
        <v/>
      </c>
      <c r="BB37" s="721" t="str">
        <f>IFERROR(VLOOKUP(TRIM(D37)&amp;TRIM(E37),'国体選考会-男子'!$BC$5:$BD$74,2,FALSE),"")</f>
        <v/>
      </c>
    </row>
    <row r="38" spans="1:54" ht="18" customHeight="1" x14ac:dyDescent="0.15">
      <c r="A38" s="673">
        <v>34</v>
      </c>
      <c r="B38" s="297"/>
      <c r="C38" s="82"/>
      <c r="D38" s="70"/>
      <c r="E38" s="298"/>
      <c r="F38" s="71"/>
      <c r="G38" s="71"/>
      <c r="H38" s="299"/>
      <c r="I38" s="72"/>
      <c r="J38" s="73"/>
      <c r="K38" s="74"/>
      <c r="L38" s="73"/>
      <c r="M38" s="75"/>
      <c r="N38" s="75" t="s">
        <v>1</v>
      </c>
      <c r="O38" s="75"/>
      <c r="P38" s="309" t="s">
        <v>191</v>
      </c>
      <c r="Q38" s="85"/>
      <c r="R38" s="83"/>
      <c r="S38" s="310"/>
      <c r="T38" s="77"/>
      <c r="U38" s="87"/>
      <c r="V38" s="302"/>
      <c r="W38" s="434"/>
      <c r="X38" s="77"/>
      <c r="Y38" s="87"/>
      <c r="Z38" s="302"/>
      <c r="AA38" s="434"/>
      <c r="AB38" s="77"/>
      <c r="AC38" s="87"/>
      <c r="AD38" s="302"/>
      <c r="AE38" s="434"/>
      <c r="AF38" s="77"/>
      <c r="AG38" s="87"/>
      <c r="AH38" s="302"/>
      <c r="AL38" s="621"/>
      <c r="AZ38" s="717" t="str">
        <f t="shared" si="0"/>
        <v/>
      </c>
      <c r="BB38" s="721" t="str">
        <f>IFERROR(VLOOKUP(TRIM(D38)&amp;TRIM(E38),'国体選考会-男子'!$BC$5:$BD$74,2,FALSE),"")</f>
        <v/>
      </c>
    </row>
    <row r="39" spans="1:54" ht="18" customHeight="1" x14ac:dyDescent="0.15">
      <c r="A39" s="674">
        <v>35</v>
      </c>
      <c r="B39" s="303"/>
      <c r="C39" s="162"/>
      <c r="D39" s="144"/>
      <c r="E39" s="304"/>
      <c r="F39" s="145"/>
      <c r="G39" s="145"/>
      <c r="H39" s="305"/>
      <c r="I39" s="146"/>
      <c r="J39" s="147"/>
      <c r="K39" s="148"/>
      <c r="L39" s="147"/>
      <c r="M39" s="149"/>
      <c r="N39" s="149" t="s">
        <v>1</v>
      </c>
      <c r="O39" s="149"/>
      <c r="P39" s="306" t="s">
        <v>191</v>
      </c>
      <c r="Q39" s="169"/>
      <c r="R39" s="163"/>
      <c r="S39" s="307"/>
      <c r="T39" s="156"/>
      <c r="U39" s="157"/>
      <c r="V39" s="308"/>
      <c r="W39" s="433"/>
      <c r="X39" s="156"/>
      <c r="Y39" s="157"/>
      <c r="Z39" s="308"/>
      <c r="AA39" s="433"/>
      <c r="AB39" s="156"/>
      <c r="AC39" s="157"/>
      <c r="AD39" s="308"/>
      <c r="AE39" s="433"/>
      <c r="AF39" s="156"/>
      <c r="AG39" s="157"/>
      <c r="AH39" s="308"/>
      <c r="AL39" s="621"/>
      <c r="AZ39" s="717" t="str">
        <f t="shared" si="0"/>
        <v/>
      </c>
      <c r="BB39" s="721" t="str">
        <f>IFERROR(VLOOKUP(TRIM(D39)&amp;TRIM(E39),'国体選考会-男子'!$BC$5:$BD$74,2,FALSE),"")</f>
        <v/>
      </c>
    </row>
    <row r="40" spans="1:54" ht="18" customHeight="1" x14ac:dyDescent="0.15">
      <c r="A40" s="673">
        <v>36</v>
      </c>
      <c r="B40" s="297"/>
      <c r="C40" s="82"/>
      <c r="D40" s="70"/>
      <c r="E40" s="298"/>
      <c r="F40" s="71"/>
      <c r="G40" s="71"/>
      <c r="H40" s="299"/>
      <c r="I40" s="72"/>
      <c r="J40" s="73"/>
      <c r="K40" s="74"/>
      <c r="L40" s="73"/>
      <c r="M40" s="75"/>
      <c r="N40" s="75" t="s">
        <v>1</v>
      </c>
      <c r="O40" s="75"/>
      <c r="P40" s="309" t="s">
        <v>191</v>
      </c>
      <c r="Q40" s="85"/>
      <c r="R40" s="83"/>
      <c r="S40" s="310"/>
      <c r="T40" s="77"/>
      <c r="U40" s="87"/>
      <c r="V40" s="302"/>
      <c r="W40" s="434"/>
      <c r="X40" s="77"/>
      <c r="Y40" s="87"/>
      <c r="Z40" s="302"/>
      <c r="AA40" s="434"/>
      <c r="AB40" s="77"/>
      <c r="AC40" s="87"/>
      <c r="AD40" s="302"/>
      <c r="AE40" s="434"/>
      <c r="AF40" s="77"/>
      <c r="AG40" s="87"/>
      <c r="AH40" s="302"/>
      <c r="AL40" s="621"/>
      <c r="AZ40" s="717" t="str">
        <f t="shared" si="0"/>
        <v/>
      </c>
      <c r="BB40" s="721" t="str">
        <f>IFERROR(VLOOKUP(TRIM(D40)&amp;TRIM(E40),'国体選考会-男子'!$BC$5:$BD$74,2,FALSE),"")</f>
        <v/>
      </c>
    </row>
    <row r="41" spans="1:54" ht="18" customHeight="1" x14ac:dyDescent="0.15">
      <c r="A41" s="673">
        <v>37</v>
      </c>
      <c r="B41" s="297"/>
      <c r="C41" s="82"/>
      <c r="D41" s="70"/>
      <c r="E41" s="298"/>
      <c r="F41" s="71"/>
      <c r="G41" s="71"/>
      <c r="H41" s="299"/>
      <c r="I41" s="72"/>
      <c r="J41" s="73"/>
      <c r="K41" s="74"/>
      <c r="L41" s="73"/>
      <c r="M41" s="75"/>
      <c r="N41" s="75" t="s">
        <v>1</v>
      </c>
      <c r="O41" s="75"/>
      <c r="P41" s="309" t="s">
        <v>191</v>
      </c>
      <c r="Q41" s="85"/>
      <c r="R41" s="83"/>
      <c r="S41" s="310"/>
      <c r="T41" s="77"/>
      <c r="U41" s="87"/>
      <c r="V41" s="302"/>
      <c r="W41" s="434"/>
      <c r="X41" s="77"/>
      <c r="Y41" s="87"/>
      <c r="Z41" s="302"/>
      <c r="AA41" s="434"/>
      <c r="AB41" s="77"/>
      <c r="AC41" s="87"/>
      <c r="AD41" s="302"/>
      <c r="AE41" s="434"/>
      <c r="AF41" s="77"/>
      <c r="AG41" s="87"/>
      <c r="AH41" s="302"/>
      <c r="AL41" s="621"/>
      <c r="AZ41" s="717" t="str">
        <f t="shared" si="0"/>
        <v/>
      </c>
      <c r="BB41" s="721" t="str">
        <f>IFERROR(VLOOKUP(TRIM(D41)&amp;TRIM(E41),'国体選考会-男子'!$BC$5:$BD$74,2,FALSE),"")</f>
        <v/>
      </c>
    </row>
    <row r="42" spans="1:54" ht="18" customHeight="1" x14ac:dyDescent="0.15">
      <c r="A42" s="673">
        <v>38</v>
      </c>
      <c r="B42" s="297"/>
      <c r="C42" s="82"/>
      <c r="D42" s="70"/>
      <c r="E42" s="298"/>
      <c r="F42" s="71"/>
      <c r="G42" s="71"/>
      <c r="H42" s="299"/>
      <c r="I42" s="72"/>
      <c r="J42" s="73"/>
      <c r="K42" s="74"/>
      <c r="L42" s="73"/>
      <c r="M42" s="75"/>
      <c r="N42" s="75" t="s">
        <v>1</v>
      </c>
      <c r="O42" s="75"/>
      <c r="P42" s="309" t="s">
        <v>191</v>
      </c>
      <c r="Q42" s="85"/>
      <c r="R42" s="83"/>
      <c r="S42" s="310"/>
      <c r="T42" s="77"/>
      <c r="U42" s="87"/>
      <c r="V42" s="302"/>
      <c r="W42" s="434"/>
      <c r="X42" s="77"/>
      <c r="Y42" s="87"/>
      <c r="Z42" s="302"/>
      <c r="AA42" s="434"/>
      <c r="AB42" s="77"/>
      <c r="AC42" s="87"/>
      <c r="AD42" s="302"/>
      <c r="AE42" s="434"/>
      <c r="AF42" s="77"/>
      <c r="AG42" s="87"/>
      <c r="AH42" s="302"/>
      <c r="AL42" s="621"/>
      <c r="AZ42" s="717" t="str">
        <f t="shared" si="0"/>
        <v/>
      </c>
      <c r="BB42" s="721" t="str">
        <f>IFERROR(VLOOKUP(TRIM(D42)&amp;TRIM(E42),'国体選考会-男子'!$BC$5:$BD$74,2,FALSE),"")</f>
        <v/>
      </c>
    </row>
    <row r="43" spans="1:54" ht="18" customHeight="1" x14ac:dyDescent="0.15">
      <c r="A43" s="673">
        <v>39</v>
      </c>
      <c r="B43" s="297"/>
      <c r="C43" s="82"/>
      <c r="D43" s="70"/>
      <c r="E43" s="298"/>
      <c r="F43" s="71"/>
      <c r="G43" s="71"/>
      <c r="H43" s="299"/>
      <c r="I43" s="72"/>
      <c r="J43" s="73"/>
      <c r="K43" s="74"/>
      <c r="L43" s="73"/>
      <c r="M43" s="75"/>
      <c r="N43" s="75" t="s">
        <v>1</v>
      </c>
      <c r="O43" s="75"/>
      <c r="P43" s="309" t="s">
        <v>191</v>
      </c>
      <c r="Q43" s="85"/>
      <c r="R43" s="83"/>
      <c r="S43" s="310"/>
      <c r="T43" s="77"/>
      <c r="U43" s="87"/>
      <c r="V43" s="302"/>
      <c r="W43" s="434"/>
      <c r="X43" s="77"/>
      <c r="Y43" s="87"/>
      <c r="Z43" s="302"/>
      <c r="AA43" s="434"/>
      <c r="AB43" s="77"/>
      <c r="AC43" s="87"/>
      <c r="AD43" s="302"/>
      <c r="AE43" s="434"/>
      <c r="AF43" s="77"/>
      <c r="AG43" s="87"/>
      <c r="AH43" s="302"/>
      <c r="AL43" s="621"/>
      <c r="AZ43" s="717" t="str">
        <f t="shared" si="0"/>
        <v/>
      </c>
      <c r="BB43" s="721" t="str">
        <f>IFERROR(VLOOKUP(TRIM(D43)&amp;TRIM(E43),'国体選考会-男子'!$BC$5:$BD$74,2,FALSE),"")</f>
        <v/>
      </c>
    </row>
    <row r="44" spans="1:54" ht="18" customHeight="1" thickBot="1" x14ac:dyDescent="0.2">
      <c r="A44" s="675">
        <v>40</v>
      </c>
      <c r="B44" s="311"/>
      <c r="C44" s="164"/>
      <c r="D44" s="150"/>
      <c r="E44" s="312"/>
      <c r="F44" s="151"/>
      <c r="G44" s="151"/>
      <c r="H44" s="313"/>
      <c r="I44" s="152"/>
      <c r="J44" s="153"/>
      <c r="K44" s="154"/>
      <c r="L44" s="153"/>
      <c r="M44" s="155"/>
      <c r="N44" s="155" t="s">
        <v>1</v>
      </c>
      <c r="O44" s="155"/>
      <c r="P44" s="314" t="s">
        <v>191</v>
      </c>
      <c r="Q44" s="172"/>
      <c r="R44" s="165"/>
      <c r="S44" s="315"/>
      <c r="T44" s="158"/>
      <c r="U44" s="159"/>
      <c r="V44" s="316"/>
      <c r="W44" s="435"/>
      <c r="X44" s="158"/>
      <c r="Y44" s="159"/>
      <c r="Z44" s="316"/>
      <c r="AA44" s="435"/>
      <c r="AB44" s="158"/>
      <c r="AC44" s="159"/>
      <c r="AD44" s="316"/>
      <c r="AE44" s="435"/>
      <c r="AF44" s="158"/>
      <c r="AG44" s="159"/>
      <c r="AH44" s="316"/>
      <c r="AL44" s="621"/>
      <c r="AZ44" s="717" t="str">
        <f t="shared" si="0"/>
        <v/>
      </c>
      <c r="BB44" s="721" t="str">
        <f>IFERROR(VLOOKUP(TRIM(D44)&amp;TRIM(E44),'国体選考会-男子'!$BC$5:$BD$74,2,FALSE),"")</f>
        <v/>
      </c>
    </row>
    <row r="45" spans="1:54" ht="18" customHeight="1" x14ac:dyDescent="0.15">
      <c r="A45" s="673">
        <v>41</v>
      </c>
      <c r="B45" s="297"/>
      <c r="C45" s="82"/>
      <c r="D45" s="70"/>
      <c r="E45" s="298"/>
      <c r="F45" s="71"/>
      <c r="G45" s="71"/>
      <c r="H45" s="299"/>
      <c r="I45" s="72"/>
      <c r="J45" s="73"/>
      <c r="K45" s="74"/>
      <c r="L45" s="73"/>
      <c r="M45" s="75"/>
      <c r="N45" s="75" t="s">
        <v>1</v>
      </c>
      <c r="O45" s="75"/>
      <c r="P45" s="309" t="s">
        <v>191</v>
      </c>
      <c r="Q45" s="85"/>
      <c r="R45" s="83"/>
      <c r="S45" s="310"/>
      <c r="T45" s="77"/>
      <c r="U45" s="87"/>
      <c r="V45" s="302"/>
      <c r="W45" s="434"/>
      <c r="X45" s="77"/>
      <c r="Y45" s="87"/>
      <c r="Z45" s="302"/>
      <c r="AA45" s="434"/>
      <c r="AB45" s="77"/>
      <c r="AC45" s="87"/>
      <c r="AD45" s="302"/>
      <c r="AE45" s="434"/>
      <c r="AF45" s="77"/>
      <c r="AG45" s="87"/>
      <c r="AH45" s="302"/>
      <c r="AL45" s="621"/>
      <c r="AZ45" s="717" t="str">
        <f t="shared" si="0"/>
        <v/>
      </c>
      <c r="BB45" s="721" t="str">
        <f>IFERROR(VLOOKUP(TRIM(D45)&amp;TRIM(E45),'国体選考会-男子'!$BC$5:$BD$74,2,FALSE),"")</f>
        <v/>
      </c>
    </row>
    <row r="46" spans="1:54" ht="18" customHeight="1" x14ac:dyDescent="0.15">
      <c r="A46" s="673">
        <v>42</v>
      </c>
      <c r="B46" s="297"/>
      <c r="C46" s="82"/>
      <c r="D46" s="70"/>
      <c r="E46" s="298"/>
      <c r="F46" s="71"/>
      <c r="G46" s="71"/>
      <c r="H46" s="299"/>
      <c r="I46" s="72"/>
      <c r="J46" s="73"/>
      <c r="K46" s="74"/>
      <c r="L46" s="73"/>
      <c r="M46" s="75"/>
      <c r="N46" s="75" t="s">
        <v>1</v>
      </c>
      <c r="O46" s="75"/>
      <c r="P46" s="309" t="s">
        <v>191</v>
      </c>
      <c r="Q46" s="85"/>
      <c r="R46" s="83"/>
      <c r="S46" s="310"/>
      <c r="T46" s="77"/>
      <c r="U46" s="87"/>
      <c r="V46" s="302"/>
      <c r="W46" s="434"/>
      <c r="X46" s="77"/>
      <c r="Y46" s="87"/>
      <c r="Z46" s="302"/>
      <c r="AA46" s="434"/>
      <c r="AB46" s="77"/>
      <c r="AC46" s="87"/>
      <c r="AD46" s="302"/>
      <c r="AE46" s="434"/>
      <c r="AF46" s="77"/>
      <c r="AG46" s="87"/>
      <c r="AH46" s="302"/>
      <c r="AL46" s="621"/>
      <c r="AZ46" s="717" t="str">
        <f t="shared" si="0"/>
        <v/>
      </c>
      <c r="BB46" s="721" t="str">
        <f>IFERROR(VLOOKUP(TRIM(D46)&amp;TRIM(E46),'国体選考会-男子'!$BC$5:$BD$74,2,FALSE),"")</f>
        <v/>
      </c>
    </row>
    <row r="47" spans="1:54" ht="18" customHeight="1" x14ac:dyDescent="0.15">
      <c r="A47" s="673">
        <v>43</v>
      </c>
      <c r="B47" s="297"/>
      <c r="C47" s="82"/>
      <c r="D47" s="70"/>
      <c r="E47" s="298"/>
      <c r="F47" s="71"/>
      <c r="G47" s="71"/>
      <c r="H47" s="299"/>
      <c r="I47" s="72"/>
      <c r="J47" s="73"/>
      <c r="K47" s="74"/>
      <c r="L47" s="73"/>
      <c r="M47" s="75"/>
      <c r="N47" s="75" t="s">
        <v>1</v>
      </c>
      <c r="O47" s="75"/>
      <c r="P47" s="309" t="s">
        <v>191</v>
      </c>
      <c r="Q47" s="85"/>
      <c r="R47" s="83"/>
      <c r="S47" s="310"/>
      <c r="T47" s="77"/>
      <c r="U47" s="87"/>
      <c r="V47" s="302"/>
      <c r="W47" s="434"/>
      <c r="X47" s="77"/>
      <c r="Y47" s="87"/>
      <c r="Z47" s="302"/>
      <c r="AA47" s="434"/>
      <c r="AB47" s="77"/>
      <c r="AC47" s="87"/>
      <c r="AD47" s="302"/>
      <c r="AE47" s="434"/>
      <c r="AF47" s="77"/>
      <c r="AG47" s="87"/>
      <c r="AH47" s="302"/>
      <c r="AL47" s="621"/>
      <c r="AZ47" s="717" t="str">
        <f t="shared" si="0"/>
        <v/>
      </c>
      <c r="BB47" s="721" t="str">
        <f>IFERROR(VLOOKUP(TRIM(D47)&amp;TRIM(E47),'国体選考会-男子'!$BC$5:$BD$74,2,FALSE),"")</f>
        <v/>
      </c>
    </row>
    <row r="48" spans="1:54" ht="18" customHeight="1" x14ac:dyDescent="0.15">
      <c r="A48" s="673">
        <v>44</v>
      </c>
      <c r="B48" s="297"/>
      <c r="C48" s="82"/>
      <c r="D48" s="70"/>
      <c r="E48" s="298"/>
      <c r="F48" s="71"/>
      <c r="G48" s="71"/>
      <c r="H48" s="299"/>
      <c r="I48" s="72"/>
      <c r="J48" s="73"/>
      <c r="K48" s="74"/>
      <c r="L48" s="73"/>
      <c r="M48" s="75"/>
      <c r="N48" s="75" t="s">
        <v>1</v>
      </c>
      <c r="O48" s="75"/>
      <c r="P48" s="309" t="s">
        <v>191</v>
      </c>
      <c r="Q48" s="85"/>
      <c r="R48" s="83"/>
      <c r="S48" s="310"/>
      <c r="T48" s="77"/>
      <c r="U48" s="87"/>
      <c r="V48" s="302"/>
      <c r="W48" s="434"/>
      <c r="X48" s="77"/>
      <c r="Y48" s="87"/>
      <c r="Z48" s="302"/>
      <c r="AA48" s="434"/>
      <c r="AB48" s="77"/>
      <c r="AC48" s="87"/>
      <c r="AD48" s="302"/>
      <c r="AE48" s="434"/>
      <c r="AF48" s="77"/>
      <c r="AG48" s="87"/>
      <c r="AH48" s="302"/>
      <c r="AL48" s="621"/>
      <c r="AZ48" s="717" t="str">
        <f t="shared" si="0"/>
        <v/>
      </c>
      <c r="BB48" s="721" t="str">
        <f>IFERROR(VLOOKUP(TRIM(D48)&amp;TRIM(E48),'国体選考会-男子'!$BC$5:$BD$74,2,FALSE),"")</f>
        <v/>
      </c>
    </row>
    <row r="49" spans="1:54" ht="18" customHeight="1" x14ac:dyDescent="0.15">
      <c r="A49" s="674">
        <v>45</v>
      </c>
      <c r="B49" s="303"/>
      <c r="C49" s="162"/>
      <c r="D49" s="144"/>
      <c r="E49" s="304"/>
      <c r="F49" s="145"/>
      <c r="G49" s="145"/>
      <c r="H49" s="305"/>
      <c r="I49" s="146"/>
      <c r="J49" s="147"/>
      <c r="K49" s="148"/>
      <c r="L49" s="147"/>
      <c r="M49" s="149"/>
      <c r="N49" s="149" t="s">
        <v>1</v>
      </c>
      <c r="O49" s="149"/>
      <c r="P49" s="306" t="s">
        <v>191</v>
      </c>
      <c r="Q49" s="169"/>
      <c r="R49" s="163"/>
      <c r="S49" s="307"/>
      <c r="T49" s="156"/>
      <c r="U49" s="157"/>
      <c r="V49" s="308"/>
      <c r="W49" s="433"/>
      <c r="X49" s="156"/>
      <c r="Y49" s="157"/>
      <c r="Z49" s="308"/>
      <c r="AA49" s="433"/>
      <c r="AB49" s="156"/>
      <c r="AC49" s="157"/>
      <c r="AD49" s="308"/>
      <c r="AE49" s="433"/>
      <c r="AF49" s="156"/>
      <c r="AG49" s="157"/>
      <c r="AH49" s="308"/>
      <c r="AL49" s="621"/>
      <c r="AZ49" s="717" t="str">
        <f t="shared" si="0"/>
        <v/>
      </c>
      <c r="BB49" s="721" t="str">
        <f>IFERROR(VLOOKUP(TRIM(D49)&amp;TRIM(E49),'国体選考会-男子'!$BC$5:$BD$74,2,FALSE),"")</f>
        <v/>
      </c>
    </row>
    <row r="50" spans="1:54" ht="18" customHeight="1" x14ac:dyDescent="0.15">
      <c r="A50" s="673">
        <v>46</v>
      </c>
      <c r="B50" s="297"/>
      <c r="C50" s="82"/>
      <c r="D50" s="70"/>
      <c r="E50" s="298"/>
      <c r="F50" s="71"/>
      <c r="G50" s="71"/>
      <c r="H50" s="299"/>
      <c r="I50" s="72"/>
      <c r="J50" s="73"/>
      <c r="K50" s="74"/>
      <c r="L50" s="73"/>
      <c r="M50" s="75"/>
      <c r="N50" s="75" t="s">
        <v>1</v>
      </c>
      <c r="O50" s="75"/>
      <c r="P50" s="309" t="s">
        <v>191</v>
      </c>
      <c r="Q50" s="85"/>
      <c r="R50" s="83"/>
      <c r="S50" s="310"/>
      <c r="T50" s="77"/>
      <c r="U50" s="87"/>
      <c r="V50" s="302"/>
      <c r="W50" s="434"/>
      <c r="X50" s="77"/>
      <c r="Y50" s="87"/>
      <c r="Z50" s="302"/>
      <c r="AA50" s="434"/>
      <c r="AB50" s="77"/>
      <c r="AC50" s="87"/>
      <c r="AD50" s="302"/>
      <c r="AE50" s="434"/>
      <c r="AF50" s="77"/>
      <c r="AG50" s="87"/>
      <c r="AH50" s="302"/>
      <c r="AL50" s="621"/>
      <c r="AZ50" s="717" t="str">
        <f t="shared" si="0"/>
        <v/>
      </c>
      <c r="BB50" s="721" t="str">
        <f>IFERROR(VLOOKUP(TRIM(D50)&amp;TRIM(E50),'国体選考会-男子'!$BC$5:$BD$74,2,FALSE),"")</f>
        <v/>
      </c>
    </row>
    <row r="51" spans="1:54" ht="18" customHeight="1" x14ac:dyDescent="0.15">
      <c r="A51" s="673">
        <v>47</v>
      </c>
      <c r="B51" s="297"/>
      <c r="C51" s="82"/>
      <c r="D51" s="70"/>
      <c r="E51" s="298"/>
      <c r="F51" s="71"/>
      <c r="G51" s="71"/>
      <c r="H51" s="299"/>
      <c r="I51" s="72"/>
      <c r="J51" s="73"/>
      <c r="K51" s="74"/>
      <c r="L51" s="73"/>
      <c r="M51" s="75"/>
      <c r="N51" s="75" t="s">
        <v>1</v>
      </c>
      <c r="O51" s="75"/>
      <c r="P51" s="309" t="s">
        <v>191</v>
      </c>
      <c r="Q51" s="85"/>
      <c r="R51" s="83"/>
      <c r="S51" s="310"/>
      <c r="T51" s="77"/>
      <c r="U51" s="87"/>
      <c r="V51" s="302"/>
      <c r="W51" s="434"/>
      <c r="X51" s="77"/>
      <c r="Y51" s="87"/>
      <c r="Z51" s="302"/>
      <c r="AA51" s="434"/>
      <c r="AB51" s="77"/>
      <c r="AC51" s="87"/>
      <c r="AD51" s="302"/>
      <c r="AE51" s="434"/>
      <c r="AF51" s="77"/>
      <c r="AG51" s="87"/>
      <c r="AH51" s="302"/>
      <c r="AL51" s="621"/>
      <c r="AZ51" s="717" t="str">
        <f t="shared" si="0"/>
        <v/>
      </c>
      <c r="BB51" s="721" t="str">
        <f>IFERROR(VLOOKUP(TRIM(D51)&amp;TRIM(E51),'国体選考会-男子'!$BC$5:$BD$74,2,FALSE),"")</f>
        <v/>
      </c>
    </row>
    <row r="52" spans="1:54" ht="18" customHeight="1" x14ac:dyDescent="0.15">
      <c r="A52" s="673">
        <v>48</v>
      </c>
      <c r="B52" s="297"/>
      <c r="C52" s="82"/>
      <c r="D52" s="70"/>
      <c r="E52" s="298"/>
      <c r="F52" s="71"/>
      <c r="G52" s="71"/>
      <c r="H52" s="299"/>
      <c r="I52" s="72"/>
      <c r="J52" s="73"/>
      <c r="K52" s="74"/>
      <c r="L52" s="73"/>
      <c r="M52" s="75"/>
      <c r="N52" s="75" t="s">
        <v>1</v>
      </c>
      <c r="O52" s="75"/>
      <c r="P52" s="309" t="s">
        <v>191</v>
      </c>
      <c r="Q52" s="85"/>
      <c r="R52" s="83"/>
      <c r="S52" s="310"/>
      <c r="T52" s="77"/>
      <c r="U52" s="87"/>
      <c r="V52" s="302"/>
      <c r="W52" s="434"/>
      <c r="X52" s="77"/>
      <c r="Y52" s="87"/>
      <c r="Z52" s="302"/>
      <c r="AA52" s="434"/>
      <c r="AB52" s="77"/>
      <c r="AC52" s="87"/>
      <c r="AD52" s="302"/>
      <c r="AE52" s="434"/>
      <c r="AF52" s="77"/>
      <c r="AG52" s="87"/>
      <c r="AH52" s="302"/>
      <c r="AL52" s="621"/>
      <c r="AZ52" s="717" t="str">
        <f t="shared" si="0"/>
        <v/>
      </c>
      <c r="BB52" s="721" t="str">
        <f>IFERROR(VLOOKUP(TRIM(D52)&amp;TRIM(E52),'国体選考会-男子'!$BC$5:$BD$74,2,FALSE),"")</f>
        <v/>
      </c>
    </row>
    <row r="53" spans="1:54" ht="18" customHeight="1" x14ac:dyDescent="0.15">
      <c r="A53" s="673">
        <v>49</v>
      </c>
      <c r="B53" s="297"/>
      <c r="C53" s="82"/>
      <c r="D53" s="70"/>
      <c r="E53" s="298"/>
      <c r="F53" s="71"/>
      <c r="G53" s="71"/>
      <c r="H53" s="299"/>
      <c r="I53" s="72"/>
      <c r="J53" s="73"/>
      <c r="K53" s="74"/>
      <c r="L53" s="73"/>
      <c r="M53" s="75"/>
      <c r="N53" s="75" t="s">
        <v>1</v>
      </c>
      <c r="O53" s="75"/>
      <c r="P53" s="309" t="s">
        <v>191</v>
      </c>
      <c r="Q53" s="85"/>
      <c r="R53" s="83"/>
      <c r="S53" s="310"/>
      <c r="T53" s="77"/>
      <c r="U53" s="87"/>
      <c r="V53" s="302"/>
      <c r="W53" s="434"/>
      <c r="X53" s="77"/>
      <c r="Y53" s="87"/>
      <c r="Z53" s="302"/>
      <c r="AA53" s="434"/>
      <c r="AB53" s="77"/>
      <c r="AC53" s="87"/>
      <c r="AD53" s="302"/>
      <c r="AE53" s="434"/>
      <c r="AF53" s="77"/>
      <c r="AG53" s="87"/>
      <c r="AH53" s="302"/>
      <c r="AL53" s="621"/>
      <c r="AZ53" s="717" t="str">
        <f t="shared" si="0"/>
        <v/>
      </c>
      <c r="BB53" s="721" t="str">
        <f>IFERROR(VLOOKUP(TRIM(D53)&amp;TRIM(E53),'国体選考会-男子'!$BC$5:$BD$74,2,FALSE),"")</f>
        <v/>
      </c>
    </row>
    <row r="54" spans="1:54" ht="18" customHeight="1" thickBot="1" x14ac:dyDescent="0.2">
      <c r="A54" s="675">
        <v>50</v>
      </c>
      <c r="B54" s="311"/>
      <c r="C54" s="164"/>
      <c r="D54" s="150"/>
      <c r="E54" s="312"/>
      <c r="F54" s="151"/>
      <c r="G54" s="151"/>
      <c r="H54" s="313"/>
      <c r="I54" s="152"/>
      <c r="J54" s="153"/>
      <c r="K54" s="154"/>
      <c r="L54" s="153"/>
      <c r="M54" s="155"/>
      <c r="N54" s="155" t="s">
        <v>1</v>
      </c>
      <c r="O54" s="155"/>
      <c r="P54" s="314" t="s">
        <v>191</v>
      </c>
      <c r="Q54" s="172"/>
      <c r="R54" s="165"/>
      <c r="S54" s="315"/>
      <c r="T54" s="158"/>
      <c r="U54" s="159"/>
      <c r="V54" s="316"/>
      <c r="W54" s="435"/>
      <c r="X54" s="158"/>
      <c r="Y54" s="159"/>
      <c r="Z54" s="316"/>
      <c r="AA54" s="435"/>
      <c r="AB54" s="158"/>
      <c r="AC54" s="159"/>
      <c r="AD54" s="316"/>
      <c r="AE54" s="435"/>
      <c r="AF54" s="158"/>
      <c r="AG54" s="159"/>
      <c r="AH54" s="316"/>
      <c r="AL54" s="621"/>
      <c r="AZ54" s="717" t="str">
        <f t="shared" si="0"/>
        <v/>
      </c>
      <c r="BB54" s="721" t="str">
        <f>IFERROR(VLOOKUP(TRIM(D54)&amp;TRIM(E54),'国体選考会-男子'!$BC$5:$BD$74,2,FALSE),"")</f>
        <v/>
      </c>
    </row>
    <row r="55" spans="1:54" ht="18" customHeight="1" x14ac:dyDescent="0.15">
      <c r="A55" s="673">
        <v>51</v>
      </c>
      <c r="B55" s="297"/>
      <c r="C55" s="82"/>
      <c r="D55" s="70"/>
      <c r="E55" s="298"/>
      <c r="F55" s="71"/>
      <c r="G55" s="71"/>
      <c r="H55" s="299"/>
      <c r="I55" s="72"/>
      <c r="J55" s="73"/>
      <c r="K55" s="74"/>
      <c r="L55" s="73"/>
      <c r="M55" s="75"/>
      <c r="N55" s="75" t="s">
        <v>1</v>
      </c>
      <c r="O55" s="75"/>
      <c r="P55" s="309" t="s">
        <v>191</v>
      </c>
      <c r="Q55" s="85"/>
      <c r="R55" s="83"/>
      <c r="S55" s="310"/>
      <c r="T55" s="77"/>
      <c r="U55" s="87"/>
      <c r="V55" s="302"/>
      <c r="W55" s="434"/>
      <c r="X55" s="77"/>
      <c r="Y55" s="87"/>
      <c r="Z55" s="302"/>
      <c r="AA55" s="434"/>
      <c r="AB55" s="77"/>
      <c r="AC55" s="87"/>
      <c r="AD55" s="302"/>
      <c r="AE55" s="434"/>
      <c r="AF55" s="77"/>
      <c r="AG55" s="87"/>
      <c r="AH55" s="302"/>
      <c r="AL55" s="621"/>
      <c r="AZ55" s="717" t="str">
        <f t="shared" si="0"/>
        <v/>
      </c>
      <c r="BB55" s="721" t="str">
        <f>IFERROR(VLOOKUP(TRIM(D55)&amp;TRIM(E55),'国体選考会-男子'!$BC$5:$BD$74,2,FALSE),"")</f>
        <v/>
      </c>
    </row>
    <row r="56" spans="1:54" ht="18" customHeight="1" x14ac:dyDescent="0.15">
      <c r="A56" s="673">
        <v>52</v>
      </c>
      <c r="B56" s="297"/>
      <c r="C56" s="82"/>
      <c r="D56" s="70"/>
      <c r="E56" s="298"/>
      <c r="F56" s="71"/>
      <c r="G56" s="71"/>
      <c r="H56" s="299"/>
      <c r="I56" s="72"/>
      <c r="J56" s="73"/>
      <c r="K56" s="74"/>
      <c r="L56" s="73"/>
      <c r="M56" s="75"/>
      <c r="N56" s="75" t="s">
        <v>1</v>
      </c>
      <c r="O56" s="75"/>
      <c r="P56" s="309" t="s">
        <v>191</v>
      </c>
      <c r="Q56" s="85"/>
      <c r="R56" s="83"/>
      <c r="S56" s="310"/>
      <c r="T56" s="77"/>
      <c r="U56" s="87"/>
      <c r="V56" s="302"/>
      <c r="W56" s="434"/>
      <c r="X56" s="77"/>
      <c r="Y56" s="87"/>
      <c r="Z56" s="302"/>
      <c r="AA56" s="434"/>
      <c r="AB56" s="77"/>
      <c r="AC56" s="87"/>
      <c r="AD56" s="302"/>
      <c r="AE56" s="434"/>
      <c r="AF56" s="77"/>
      <c r="AG56" s="87"/>
      <c r="AH56" s="302"/>
      <c r="AL56" s="621"/>
      <c r="AZ56" s="717" t="str">
        <f t="shared" si="0"/>
        <v/>
      </c>
      <c r="BB56" s="721" t="str">
        <f>IFERROR(VLOOKUP(TRIM(D56)&amp;TRIM(E56),'国体選考会-男子'!$BC$5:$BD$74,2,FALSE),"")</f>
        <v/>
      </c>
    </row>
    <row r="57" spans="1:54" ht="18" customHeight="1" x14ac:dyDescent="0.15">
      <c r="A57" s="673">
        <v>53</v>
      </c>
      <c r="B57" s="297"/>
      <c r="C57" s="82"/>
      <c r="D57" s="70"/>
      <c r="E57" s="298"/>
      <c r="F57" s="71"/>
      <c r="G57" s="71"/>
      <c r="H57" s="299"/>
      <c r="I57" s="72"/>
      <c r="J57" s="73"/>
      <c r="K57" s="74"/>
      <c r="L57" s="73"/>
      <c r="M57" s="75"/>
      <c r="N57" s="75" t="s">
        <v>1</v>
      </c>
      <c r="O57" s="75"/>
      <c r="P57" s="309" t="s">
        <v>191</v>
      </c>
      <c r="Q57" s="85"/>
      <c r="R57" s="83"/>
      <c r="S57" s="310"/>
      <c r="T57" s="77"/>
      <c r="U57" s="87"/>
      <c r="V57" s="302"/>
      <c r="W57" s="434"/>
      <c r="X57" s="77"/>
      <c r="Y57" s="87"/>
      <c r="Z57" s="302"/>
      <c r="AA57" s="434"/>
      <c r="AB57" s="77"/>
      <c r="AC57" s="87"/>
      <c r="AD57" s="302"/>
      <c r="AE57" s="434"/>
      <c r="AF57" s="77"/>
      <c r="AG57" s="87"/>
      <c r="AH57" s="302"/>
      <c r="AL57" s="621"/>
      <c r="AZ57" s="717" t="str">
        <f t="shared" si="0"/>
        <v/>
      </c>
      <c r="BB57" s="721" t="str">
        <f>IFERROR(VLOOKUP(TRIM(D57)&amp;TRIM(E57),'国体選考会-男子'!$BC$5:$BD$74,2,FALSE),"")</f>
        <v/>
      </c>
    </row>
    <row r="58" spans="1:54" ht="18" customHeight="1" x14ac:dyDescent="0.15">
      <c r="A58" s="673">
        <v>54</v>
      </c>
      <c r="B58" s="297"/>
      <c r="C58" s="82"/>
      <c r="D58" s="70"/>
      <c r="E58" s="298"/>
      <c r="F58" s="71"/>
      <c r="G58" s="71"/>
      <c r="H58" s="299"/>
      <c r="I58" s="72"/>
      <c r="J58" s="73"/>
      <c r="K58" s="74"/>
      <c r="L58" s="73"/>
      <c r="M58" s="75"/>
      <c r="N58" s="75" t="s">
        <v>1</v>
      </c>
      <c r="O58" s="75"/>
      <c r="P58" s="309" t="s">
        <v>191</v>
      </c>
      <c r="Q58" s="85"/>
      <c r="R58" s="83"/>
      <c r="S58" s="310"/>
      <c r="T58" s="77"/>
      <c r="U58" s="87"/>
      <c r="V58" s="302"/>
      <c r="W58" s="434"/>
      <c r="X58" s="77"/>
      <c r="Y58" s="87"/>
      <c r="Z58" s="302"/>
      <c r="AA58" s="434"/>
      <c r="AB58" s="77"/>
      <c r="AC58" s="87"/>
      <c r="AD58" s="302"/>
      <c r="AE58" s="434"/>
      <c r="AF58" s="77"/>
      <c r="AG58" s="87"/>
      <c r="AH58" s="302"/>
      <c r="AL58" s="621"/>
      <c r="AZ58" s="717" t="str">
        <f t="shared" si="0"/>
        <v/>
      </c>
      <c r="BB58" s="721" t="str">
        <f>IFERROR(VLOOKUP(TRIM(D58)&amp;TRIM(E58),'国体選考会-男子'!$BC$5:$BD$74,2,FALSE),"")</f>
        <v/>
      </c>
    </row>
    <row r="59" spans="1:54" ht="18" customHeight="1" x14ac:dyDescent="0.15">
      <c r="A59" s="674">
        <v>55</v>
      </c>
      <c r="B59" s="303"/>
      <c r="C59" s="162"/>
      <c r="D59" s="144"/>
      <c r="E59" s="304"/>
      <c r="F59" s="145"/>
      <c r="G59" s="145"/>
      <c r="H59" s="305"/>
      <c r="I59" s="146"/>
      <c r="J59" s="147"/>
      <c r="K59" s="148"/>
      <c r="L59" s="147"/>
      <c r="M59" s="149"/>
      <c r="N59" s="149" t="s">
        <v>1</v>
      </c>
      <c r="O59" s="149"/>
      <c r="P59" s="306" t="s">
        <v>191</v>
      </c>
      <c r="Q59" s="169"/>
      <c r="R59" s="163"/>
      <c r="S59" s="307"/>
      <c r="T59" s="156"/>
      <c r="U59" s="157"/>
      <c r="V59" s="308"/>
      <c r="W59" s="433"/>
      <c r="X59" s="156"/>
      <c r="Y59" s="157"/>
      <c r="Z59" s="308"/>
      <c r="AA59" s="433"/>
      <c r="AB59" s="156"/>
      <c r="AC59" s="157"/>
      <c r="AD59" s="308"/>
      <c r="AE59" s="433"/>
      <c r="AF59" s="156"/>
      <c r="AG59" s="157"/>
      <c r="AH59" s="308"/>
      <c r="AL59" s="621"/>
      <c r="AZ59" s="717" t="str">
        <f t="shared" si="0"/>
        <v/>
      </c>
      <c r="BB59" s="721" t="str">
        <f>IFERROR(VLOOKUP(TRIM(D59)&amp;TRIM(E59),'国体選考会-男子'!$BC$5:$BD$74,2,FALSE),"")</f>
        <v/>
      </c>
    </row>
    <row r="60" spans="1:54" ht="18" customHeight="1" x14ac:dyDescent="0.15">
      <c r="A60" s="673">
        <v>56</v>
      </c>
      <c r="B60" s="297"/>
      <c r="C60" s="82"/>
      <c r="D60" s="70"/>
      <c r="E60" s="298"/>
      <c r="F60" s="71"/>
      <c r="G60" s="71"/>
      <c r="H60" s="299"/>
      <c r="I60" s="72"/>
      <c r="J60" s="73"/>
      <c r="K60" s="74"/>
      <c r="L60" s="73"/>
      <c r="M60" s="75"/>
      <c r="N60" s="75" t="s">
        <v>1</v>
      </c>
      <c r="O60" s="75"/>
      <c r="P60" s="309" t="s">
        <v>191</v>
      </c>
      <c r="Q60" s="85"/>
      <c r="R60" s="83"/>
      <c r="S60" s="310"/>
      <c r="T60" s="77"/>
      <c r="U60" s="87"/>
      <c r="V60" s="302"/>
      <c r="W60" s="434"/>
      <c r="X60" s="77"/>
      <c r="Y60" s="87"/>
      <c r="Z60" s="302"/>
      <c r="AA60" s="434"/>
      <c r="AB60" s="77"/>
      <c r="AC60" s="87"/>
      <c r="AD60" s="302"/>
      <c r="AE60" s="434"/>
      <c r="AF60" s="77"/>
      <c r="AG60" s="87"/>
      <c r="AH60" s="302"/>
      <c r="AL60" s="621"/>
      <c r="AZ60" s="717" t="str">
        <f t="shared" si="0"/>
        <v/>
      </c>
      <c r="BB60" s="721" t="str">
        <f>IFERROR(VLOOKUP(TRIM(D60)&amp;TRIM(E60),'国体選考会-男子'!$BC$5:$BD$74,2,FALSE),"")</f>
        <v/>
      </c>
    </row>
    <row r="61" spans="1:54" ht="18" customHeight="1" x14ac:dyDescent="0.15">
      <c r="A61" s="673">
        <v>57</v>
      </c>
      <c r="B61" s="297"/>
      <c r="C61" s="82"/>
      <c r="D61" s="70"/>
      <c r="E61" s="298"/>
      <c r="F61" s="71"/>
      <c r="G61" s="71"/>
      <c r="H61" s="299"/>
      <c r="I61" s="72"/>
      <c r="J61" s="73"/>
      <c r="K61" s="74"/>
      <c r="L61" s="73"/>
      <c r="M61" s="75"/>
      <c r="N61" s="75" t="s">
        <v>1</v>
      </c>
      <c r="O61" s="75"/>
      <c r="P61" s="309" t="s">
        <v>191</v>
      </c>
      <c r="Q61" s="85"/>
      <c r="R61" s="83"/>
      <c r="S61" s="310"/>
      <c r="T61" s="77"/>
      <c r="U61" s="87"/>
      <c r="V61" s="302"/>
      <c r="W61" s="434"/>
      <c r="X61" s="77"/>
      <c r="Y61" s="87"/>
      <c r="Z61" s="302"/>
      <c r="AA61" s="434"/>
      <c r="AB61" s="77"/>
      <c r="AC61" s="87"/>
      <c r="AD61" s="302"/>
      <c r="AE61" s="434"/>
      <c r="AF61" s="77"/>
      <c r="AG61" s="87"/>
      <c r="AH61" s="302"/>
      <c r="AL61" s="621"/>
      <c r="AZ61" s="717" t="str">
        <f t="shared" si="0"/>
        <v/>
      </c>
      <c r="BB61" s="721" t="str">
        <f>IFERROR(VLOOKUP(TRIM(D61)&amp;TRIM(E61),'国体選考会-男子'!$BC$5:$BD$74,2,FALSE),"")</f>
        <v/>
      </c>
    </row>
    <row r="62" spans="1:54" ht="18" customHeight="1" x14ac:dyDescent="0.15">
      <c r="A62" s="673">
        <v>58</v>
      </c>
      <c r="B62" s="297"/>
      <c r="C62" s="82"/>
      <c r="D62" s="70"/>
      <c r="E62" s="298"/>
      <c r="F62" s="71"/>
      <c r="G62" s="71"/>
      <c r="H62" s="299"/>
      <c r="I62" s="72"/>
      <c r="J62" s="73"/>
      <c r="K62" s="74"/>
      <c r="L62" s="73"/>
      <c r="M62" s="75"/>
      <c r="N62" s="75" t="s">
        <v>1</v>
      </c>
      <c r="O62" s="75"/>
      <c r="P62" s="309" t="s">
        <v>191</v>
      </c>
      <c r="Q62" s="85"/>
      <c r="R62" s="83"/>
      <c r="S62" s="310"/>
      <c r="T62" s="77"/>
      <c r="U62" s="87"/>
      <c r="V62" s="302"/>
      <c r="W62" s="434"/>
      <c r="X62" s="77"/>
      <c r="Y62" s="87"/>
      <c r="Z62" s="302"/>
      <c r="AA62" s="434"/>
      <c r="AB62" s="77"/>
      <c r="AC62" s="87"/>
      <c r="AD62" s="302"/>
      <c r="AE62" s="434"/>
      <c r="AF62" s="77"/>
      <c r="AG62" s="87"/>
      <c r="AH62" s="302"/>
      <c r="AL62" s="621"/>
      <c r="AZ62" s="717" t="str">
        <f t="shared" si="0"/>
        <v/>
      </c>
      <c r="BB62" s="721" t="str">
        <f>IFERROR(VLOOKUP(TRIM(D62)&amp;TRIM(E62),'国体選考会-男子'!$BC$5:$BD$74,2,FALSE),"")</f>
        <v/>
      </c>
    </row>
    <row r="63" spans="1:54" ht="18" customHeight="1" x14ac:dyDescent="0.15">
      <c r="A63" s="673">
        <v>59</v>
      </c>
      <c r="B63" s="297"/>
      <c r="C63" s="82"/>
      <c r="D63" s="70"/>
      <c r="E63" s="298"/>
      <c r="F63" s="71"/>
      <c r="G63" s="71"/>
      <c r="H63" s="299"/>
      <c r="I63" s="72"/>
      <c r="J63" s="73"/>
      <c r="K63" s="74"/>
      <c r="L63" s="73"/>
      <c r="M63" s="75"/>
      <c r="N63" s="75" t="s">
        <v>1</v>
      </c>
      <c r="O63" s="75"/>
      <c r="P63" s="309" t="s">
        <v>191</v>
      </c>
      <c r="Q63" s="85"/>
      <c r="R63" s="83"/>
      <c r="S63" s="310"/>
      <c r="T63" s="77"/>
      <c r="U63" s="87"/>
      <c r="V63" s="302"/>
      <c r="W63" s="434"/>
      <c r="X63" s="77"/>
      <c r="Y63" s="87"/>
      <c r="Z63" s="302"/>
      <c r="AA63" s="434"/>
      <c r="AB63" s="77"/>
      <c r="AC63" s="87"/>
      <c r="AD63" s="302"/>
      <c r="AE63" s="434"/>
      <c r="AF63" s="77"/>
      <c r="AG63" s="87"/>
      <c r="AH63" s="302"/>
      <c r="AL63" s="621"/>
      <c r="AZ63" s="717" t="str">
        <f t="shared" si="0"/>
        <v/>
      </c>
      <c r="BB63" s="721" t="str">
        <f>IFERROR(VLOOKUP(TRIM(D63)&amp;TRIM(E63),'国体選考会-男子'!$BC$5:$BD$74,2,FALSE),"")</f>
        <v/>
      </c>
    </row>
    <row r="64" spans="1:54" ht="18" customHeight="1" thickBot="1" x14ac:dyDescent="0.2">
      <c r="A64" s="675">
        <v>60</v>
      </c>
      <c r="B64" s="311"/>
      <c r="C64" s="164"/>
      <c r="D64" s="150"/>
      <c r="E64" s="312"/>
      <c r="F64" s="151"/>
      <c r="G64" s="151"/>
      <c r="H64" s="313"/>
      <c r="I64" s="152"/>
      <c r="J64" s="153"/>
      <c r="K64" s="154"/>
      <c r="L64" s="153"/>
      <c r="M64" s="155"/>
      <c r="N64" s="155" t="s">
        <v>1</v>
      </c>
      <c r="O64" s="155"/>
      <c r="P64" s="314" t="s">
        <v>191</v>
      </c>
      <c r="Q64" s="172"/>
      <c r="R64" s="165"/>
      <c r="S64" s="315"/>
      <c r="T64" s="158"/>
      <c r="U64" s="159"/>
      <c r="V64" s="316"/>
      <c r="W64" s="435"/>
      <c r="X64" s="158"/>
      <c r="Y64" s="159"/>
      <c r="Z64" s="316"/>
      <c r="AA64" s="435"/>
      <c r="AB64" s="158"/>
      <c r="AC64" s="159"/>
      <c r="AD64" s="316"/>
      <c r="AE64" s="435"/>
      <c r="AF64" s="158"/>
      <c r="AG64" s="159"/>
      <c r="AH64" s="316"/>
      <c r="AL64" s="621"/>
      <c r="AZ64" s="717" t="str">
        <f t="shared" si="0"/>
        <v/>
      </c>
      <c r="BB64" s="721" t="str">
        <f>IFERROR(VLOOKUP(TRIM(D64)&amp;TRIM(E64),'国体選考会-男子'!$BC$5:$BD$74,2,FALSE),"")</f>
        <v/>
      </c>
    </row>
    <row r="65" spans="1:54" ht="18" customHeight="1" x14ac:dyDescent="0.15">
      <c r="A65" s="673">
        <v>61</v>
      </c>
      <c r="B65" s="297"/>
      <c r="C65" s="82"/>
      <c r="D65" s="70"/>
      <c r="E65" s="298"/>
      <c r="F65" s="71"/>
      <c r="G65" s="71"/>
      <c r="H65" s="299"/>
      <c r="I65" s="72"/>
      <c r="J65" s="73"/>
      <c r="K65" s="74"/>
      <c r="L65" s="73"/>
      <c r="M65" s="75"/>
      <c r="N65" s="75" t="s">
        <v>1</v>
      </c>
      <c r="O65" s="75"/>
      <c r="P65" s="309" t="s">
        <v>191</v>
      </c>
      <c r="Q65" s="85"/>
      <c r="R65" s="83"/>
      <c r="S65" s="310"/>
      <c r="T65" s="77"/>
      <c r="U65" s="87"/>
      <c r="V65" s="302"/>
      <c r="W65" s="434"/>
      <c r="X65" s="77"/>
      <c r="Y65" s="87"/>
      <c r="Z65" s="302"/>
      <c r="AA65" s="434"/>
      <c r="AB65" s="77"/>
      <c r="AC65" s="87"/>
      <c r="AD65" s="302"/>
      <c r="AE65" s="434"/>
      <c r="AF65" s="77"/>
      <c r="AG65" s="87"/>
      <c r="AH65" s="302"/>
      <c r="AL65" s="621"/>
      <c r="AZ65" s="717" t="str">
        <f t="shared" si="0"/>
        <v/>
      </c>
      <c r="BB65" s="721" t="str">
        <f>IFERROR(VLOOKUP(TRIM(D65)&amp;TRIM(E65),'国体選考会-男子'!$BC$5:$BD$74,2,FALSE),"")</f>
        <v/>
      </c>
    </row>
    <row r="66" spans="1:54" ht="18" customHeight="1" x14ac:dyDescent="0.15">
      <c r="A66" s="673">
        <v>62</v>
      </c>
      <c r="B66" s="297"/>
      <c r="C66" s="82"/>
      <c r="D66" s="70"/>
      <c r="E66" s="298"/>
      <c r="F66" s="71"/>
      <c r="G66" s="71"/>
      <c r="H66" s="299"/>
      <c r="I66" s="72"/>
      <c r="J66" s="73"/>
      <c r="K66" s="74"/>
      <c r="L66" s="73"/>
      <c r="M66" s="75"/>
      <c r="N66" s="75" t="s">
        <v>1</v>
      </c>
      <c r="O66" s="75"/>
      <c r="P66" s="309" t="s">
        <v>191</v>
      </c>
      <c r="Q66" s="85"/>
      <c r="R66" s="83"/>
      <c r="S66" s="310"/>
      <c r="T66" s="77"/>
      <c r="U66" s="87"/>
      <c r="V66" s="302"/>
      <c r="W66" s="434"/>
      <c r="X66" s="77"/>
      <c r="Y66" s="87"/>
      <c r="Z66" s="302"/>
      <c r="AA66" s="434"/>
      <c r="AB66" s="77"/>
      <c r="AC66" s="87"/>
      <c r="AD66" s="302"/>
      <c r="AE66" s="434"/>
      <c r="AF66" s="77"/>
      <c r="AG66" s="87"/>
      <c r="AH66" s="302"/>
      <c r="AL66" s="621"/>
      <c r="AZ66" s="717" t="str">
        <f t="shared" si="0"/>
        <v/>
      </c>
      <c r="BB66" s="721" t="str">
        <f>IFERROR(VLOOKUP(TRIM(D66)&amp;TRIM(E66),'国体選考会-男子'!$BC$5:$BD$74,2,FALSE),"")</f>
        <v/>
      </c>
    </row>
    <row r="67" spans="1:54" ht="18" customHeight="1" x14ac:dyDescent="0.15">
      <c r="A67" s="673">
        <v>63</v>
      </c>
      <c r="B67" s="297"/>
      <c r="C67" s="82"/>
      <c r="D67" s="70"/>
      <c r="E67" s="298"/>
      <c r="F67" s="71"/>
      <c r="G67" s="71"/>
      <c r="H67" s="299"/>
      <c r="I67" s="72"/>
      <c r="J67" s="73"/>
      <c r="K67" s="74"/>
      <c r="L67" s="73"/>
      <c r="M67" s="75"/>
      <c r="N67" s="75" t="s">
        <v>1</v>
      </c>
      <c r="O67" s="75"/>
      <c r="P67" s="309" t="s">
        <v>191</v>
      </c>
      <c r="Q67" s="85"/>
      <c r="R67" s="83"/>
      <c r="S67" s="310"/>
      <c r="T67" s="77"/>
      <c r="U67" s="87"/>
      <c r="V67" s="302"/>
      <c r="W67" s="434"/>
      <c r="X67" s="77"/>
      <c r="Y67" s="87"/>
      <c r="Z67" s="302"/>
      <c r="AA67" s="434"/>
      <c r="AB67" s="77"/>
      <c r="AC67" s="87"/>
      <c r="AD67" s="302"/>
      <c r="AE67" s="434"/>
      <c r="AF67" s="77"/>
      <c r="AG67" s="87"/>
      <c r="AH67" s="302"/>
      <c r="AL67" s="621"/>
      <c r="AZ67" s="717" t="str">
        <f t="shared" si="0"/>
        <v/>
      </c>
      <c r="BB67" s="721" t="str">
        <f>IFERROR(VLOOKUP(TRIM(D67)&amp;TRIM(E67),'国体選考会-男子'!$BC$5:$BD$74,2,FALSE),"")</f>
        <v/>
      </c>
    </row>
    <row r="68" spans="1:54" ht="18" customHeight="1" x14ac:dyDescent="0.15">
      <c r="A68" s="673">
        <v>64</v>
      </c>
      <c r="B68" s="297"/>
      <c r="C68" s="82"/>
      <c r="D68" s="70"/>
      <c r="E68" s="298"/>
      <c r="F68" s="71"/>
      <c r="G68" s="71"/>
      <c r="H68" s="299"/>
      <c r="I68" s="72"/>
      <c r="J68" s="73"/>
      <c r="K68" s="74"/>
      <c r="L68" s="73"/>
      <c r="M68" s="75"/>
      <c r="N68" s="75" t="s">
        <v>1</v>
      </c>
      <c r="O68" s="75"/>
      <c r="P68" s="309" t="s">
        <v>191</v>
      </c>
      <c r="Q68" s="85"/>
      <c r="R68" s="83"/>
      <c r="S68" s="310"/>
      <c r="T68" s="77"/>
      <c r="U68" s="87"/>
      <c r="V68" s="302"/>
      <c r="W68" s="434"/>
      <c r="X68" s="77"/>
      <c r="Y68" s="87"/>
      <c r="Z68" s="302"/>
      <c r="AA68" s="434"/>
      <c r="AB68" s="77"/>
      <c r="AC68" s="87"/>
      <c r="AD68" s="302"/>
      <c r="AE68" s="434"/>
      <c r="AF68" s="77"/>
      <c r="AG68" s="87"/>
      <c r="AH68" s="302"/>
      <c r="AL68" s="621"/>
      <c r="AZ68" s="717" t="str">
        <f t="shared" si="0"/>
        <v/>
      </c>
      <c r="BB68" s="721" t="str">
        <f>IFERROR(VLOOKUP(TRIM(D68)&amp;TRIM(E68),'国体選考会-男子'!$BC$5:$BD$74,2,FALSE),"")</f>
        <v/>
      </c>
    </row>
    <row r="69" spans="1:54" ht="18" customHeight="1" x14ac:dyDescent="0.15">
      <c r="A69" s="674">
        <v>65</v>
      </c>
      <c r="B69" s="303"/>
      <c r="C69" s="162"/>
      <c r="D69" s="144"/>
      <c r="E69" s="304"/>
      <c r="F69" s="145"/>
      <c r="G69" s="145"/>
      <c r="H69" s="305"/>
      <c r="I69" s="146"/>
      <c r="J69" s="147"/>
      <c r="K69" s="148"/>
      <c r="L69" s="147"/>
      <c r="M69" s="149"/>
      <c r="N69" s="149" t="s">
        <v>1</v>
      </c>
      <c r="O69" s="149"/>
      <c r="P69" s="306" t="s">
        <v>191</v>
      </c>
      <c r="Q69" s="169"/>
      <c r="R69" s="163"/>
      <c r="S69" s="307"/>
      <c r="T69" s="156"/>
      <c r="U69" s="157"/>
      <c r="V69" s="308"/>
      <c r="W69" s="433"/>
      <c r="X69" s="156"/>
      <c r="Y69" s="157"/>
      <c r="Z69" s="308"/>
      <c r="AA69" s="433"/>
      <c r="AB69" s="156"/>
      <c r="AC69" s="157"/>
      <c r="AD69" s="308"/>
      <c r="AE69" s="433"/>
      <c r="AF69" s="156"/>
      <c r="AG69" s="157"/>
      <c r="AH69" s="308"/>
      <c r="AL69" s="621"/>
      <c r="AZ69" s="717" t="str">
        <f t="shared" si="0"/>
        <v/>
      </c>
      <c r="BB69" s="721" t="str">
        <f>IFERROR(VLOOKUP(TRIM(D69)&amp;TRIM(E69),'国体選考会-男子'!$BC$5:$BD$74,2,FALSE),"")</f>
        <v/>
      </c>
    </row>
    <row r="70" spans="1:54" ht="18" customHeight="1" x14ac:dyDescent="0.15">
      <c r="A70" s="673">
        <v>66</v>
      </c>
      <c r="B70" s="297"/>
      <c r="C70" s="82"/>
      <c r="D70" s="70"/>
      <c r="E70" s="298"/>
      <c r="F70" s="71"/>
      <c r="G70" s="71"/>
      <c r="H70" s="299"/>
      <c r="I70" s="72"/>
      <c r="J70" s="73"/>
      <c r="K70" s="74"/>
      <c r="L70" s="73"/>
      <c r="M70" s="75"/>
      <c r="N70" s="75" t="s">
        <v>1</v>
      </c>
      <c r="O70" s="75"/>
      <c r="P70" s="309" t="s">
        <v>191</v>
      </c>
      <c r="Q70" s="85"/>
      <c r="R70" s="83"/>
      <c r="S70" s="310"/>
      <c r="T70" s="77"/>
      <c r="U70" s="87"/>
      <c r="V70" s="302"/>
      <c r="W70" s="434"/>
      <c r="X70" s="77"/>
      <c r="Y70" s="87"/>
      <c r="Z70" s="302"/>
      <c r="AA70" s="434"/>
      <c r="AB70" s="77"/>
      <c r="AC70" s="87"/>
      <c r="AD70" s="302"/>
      <c r="AE70" s="434"/>
      <c r="AF70" s="77"/>
      <c r="AG70" s="87"/>
      <c r="AH70" s="302"/>
      <c r="AL70" s="621"/>
      <c r="AZ70" s="717" t="str">
        <f t="shared" ref="AZ70:AZ104" si="1">IF(AND(D70&lt;&gt;"",E70&lt;&gt;"",TRIM(D70)=TRIM(D69),TRIM(E70)=TRIM(E69)),1,"")</f>
        <v/>
      </c>
      <c r="BB70" s="721" t="str">
        <f>IFERROR(VLOOKUP(TRIM(D70)&amp;TRIM(E70),'国体選考会-男子'!$BC$5:$BD$74,2,FALSE),"")</f>
        <v/>
      </c>
    </row>
    <row r="71" spans="1:54" ht="18" customHeight="1" x14ac:dyDescent="0.15">
      <c r="A71" s="673">
        <v>67</v>
      </c>
      <c r="B71" s="297"/>
      <c r="C71" s="82"/>
      <c r="D71" s="70"/>
      <c r="E71" s="298"/>
      <c r="F71" s="71"/>
      <c r="G71" s="71"/>
      <c r="H71" s="299"/>
      <c r="I71" s="72"/>
      <c r="J71" s="73"/>
      <c r="K71" s="74"/>
      <c r="L71" s="73"/>
      <c r="M71" s="75"/>
      <c r="N71" s="75" t="s">
        <v>1</v>
      </c>
      <c r="O71" s="75"/>
      <c r="P71" s="309" t="s">
        <v>191</v>
      </c>
      <c r="Q71" s="85"/>
      <c r="R71" s="83"/>
      <c r="S71" s="310"/>
      <c r="T71" s="77"/>
      <c r="U71" s="87"/>
      <c r="V71" s="302"/>
      <c r="W71" s="434"/>
      <c r="X71" s="77"/>
      <c r="Y71" s="87"/>
      <c r="Z71" s="302"/>
      <c r="AA71" s="434"/>
      <c r="AB71" s="77"/>
      <c r="AC71" s="87"/>
      <c r="AD71" s="302"/>
      <c r="AE71" s="434"/>
      <c r="AF71" s="77"/>
      <c r="AG71" s="87"/>
      <c r="AH71" s="302"/>
      <c r="AL71" s="621"/>
      <c r="AZ71" s="717" t="str">
        <f t="shared" si="1"/>
        <v/>
      </c>
      <c r="BB71" s="721" t="str">
        <f>IFERROR(VLOOKUP(TRIM(D71)&amp;TRIM(E71),'国体選考会-男子'!$BC$5:$BD$74,2,FALSE),"")</f>
        <v/>
      </c>
    </row>
    <row r="72" spans="1:54" ht="18" customHeight="1" x14ac:dyDescent="0.15">
      <c r="A72" s="673">
        <v>68</v>
      </c>
      <c r="B72" s="297"/>
      <c r="C72" s="82"/>
      <c r="D72" s="70"/>
      <c r="E72" s="298"/>
      <c r="F72" s="71"/>
      <c r="G72" s="71"/>
      <c r="H72" s="299"/>
      <c r="I72" s="72"/>
      <c r="J72" s="73"/>
      <c r="K72" s="74"/>
      <c r="L72" s="73"/>
      <c r="M72" s="75"/>
      <c r="N72" s="75" t="s">
        <v>1</v>
      </c>
      <c r="O72" s="75"/>
      <c r="P72" s="309" t="s">
        <v>191</v>
      </c>
      <c r="Q72" s="85"/>
      <c r="R72" s="83"/>
      <c r="S72" s="310"/>
      <c r="T72" s="77"/>
      <c r="U72" s="87"/>
      <c r="V72" s="302"/>
      <c r="W72" s="434"/>
      <c r="X72" s="77"/>
      <c r="Y72" s="87"/>
      <c r="Z72" s="302"/>
      <c r="AA72" s="434"/>
      <c r="AB72" s="77"/>
      <c r="AC72" s="87"/>
      <c r="AD72" s="302"/>
      <c r="AE72" s="434"/>
      <c r="AF72" s="77"/>
      <c r="AG72" s="87"/>
      <c r="AH72" s="302"/>
      <c r="AL72" s="621"/>
      <c r="AZ72" s="717" t="str">
        <f t="shared" si="1"/>
        <v/>
      </c>
      <c r="BB72" s="721" t="str">
        <f>IFERROR(VLOOKUP(TRIM(D72)&amp;TRIM(E72),'国体選考会-男子'!$BC$5:$BD$74,2,FALSE),"")</f>
        <v/>
      </c>
    </row>
    <row r="73" spans="1:54" ht="18" customHeight="1" x14ac:dyDescent="0.15">
      <c r="A73" s="673">
        <v>69</v>
      </c>
      <c r="B73" s="297"/>
      <c r="C73" s="82"/>
      <c r="D73" s="70"/>
      <c r="E73" s="298"/>
      <c r="F73" s="71"/>
      <c r="G73" s="71"/>
      <c r="H73" s="299"/>
      <c r="I73" s="72"/>
      <c r="J73" s="73"/>
      <c r="K73" s="74"/>
      <c r="L73" s="73"/>
      <c r="M73" s="75"/>
      <c r="N73" s="75" t="s">
        <v>1</v>
      </c>
      <c r="O73" s="75"/>
      <c r="P73" s="309" t="s">
        <v>191</v>
      </c>
      <c r="Q73" s="85"/>
      <c r="R73" s="83"/>
      <c r="S73" s="310"/>
      <c r="T73" s="77"/>
      <c r="U73" s="87"/>
      <c r="V73" s="302"/>
      <c r="W73" s="434"/>
      <c r="X73" s="77"/>
      <c r="Y73" s="87"/>
      <c r="Z73" s="302"/>
      <c r="AA73" s="434"/>
      <c r="AB73" s="77"/>
      <c r="AC73" s="87"/>
      <c r="AD73" s="302"/>
      <c r="AE73" s="434"/>
      <c r="AF73" s="77"/>
      <c r="AG73" s="87"/>
      <c r="AH73" s="302"/>
      <c r="AL73" s="621"/>
      <c r="AZ73" s="717" t="str">
        <f t="shared" si="1"/>
        <v/>
      </c>
      <c r="BB73" s="721" t="str">
        <f>IFERROR(VLOOKUP(TRIM(D73)&amp;TRIM(E73),'国体選考会-男子'!$BC$5:$BD$74,2,FALSE),"")</f>
        <v/>
      </c>
    </row>
    <row r="74" spans="1:54" ht="18" customHeight="1" thickBot="1" x14ac:dyDescent="0.2">
      <c r="A74" s="675">
        <v>70</v>
      </c>
      <c r="B74" s="311"/>
      <c r="C74" s="164"/>
      <c r="D74" s="150"/>
      <c r="E74" s="312"/>
      <c r="F74" s="151"/>
      <c r="G74" s="151"/>
      <c r="H74" s="313"/>
      <c r="I74" s="152"/>
      <c r="J74" s="153"/>
      <c r="K74" s="154"/>
      <c r="L74" s="153"/>
      <c r="M74" s="155"/>
      <c r="N74" s="155" t="s">
        <v>1</v>
      </c>
      <c r="O74" s="155"/>
      <c r="P74" s="314" t="s">
        <v>191</v>
      </c>
      <c r="Q74" s="172"/>
      <c r="R74" s="165"/>
      <c r="S74" s="315"/>
      <c r="T74" s="158"/>
      <c r="U74" s="159"/>
      <c r="V74" s="316"/>
      <c r="W74" s="435"/>
      <c r="X74" s="158"/>
      <c r="Y74" s="159"/>
      <c r="Z74" s="316"/>
      <c r="AA74" s="435"/>
      <c r="AB74" s="158"/>
      <c r="AC74" s="159"/>
      <c r="AD74" s="316"/>
      <c r="AE74" s="435"/>
      <c r="AF74" s="158"/>
      <c r="AG74" s="159"/>
      <c r="AH74" s="316"/>
      <c r="AL74" s="621"/>
      <c r="AZ74" s="717" t="str">
        <f t="shared" si="1"/>
        <v/>
      </c>
      <c r="BB74" s="721" t="str">
        <f>IFERROR(VLOOKUP(TRIM(D74)&amp;TRIM(E74),'国体選考会-男子'!$BC$5:$BD$74,2,FALSE),"")</f>
        <v/>
      </c>
    </row>
    <row r="75" spans="1:54" ht="18" customHeight="1" x14ac:dyDescent="0.15">
      <c r="A75" s="673">
        <v>71</v>
      </c>
      <c r="B75" s="297"/>
      <c r="C75" s="82"/>
      <c r="D75" s="70"/>
      <c r="E75" s="298"/>
      <c r="F75" s="71"/>
      <c r="G75" s="71"/>
      <c r="H75" s="299"/>
      <c r="I75" s="72"/>
      <c r="J75" s="73"/>
      <c r="K75" s="74"/>
      <c r="L75" s="73"/>
      <c r="M75" s="75"/>
      <c r="N75" s="75" t="s">
        <v>1</v>
      </c>
      <c r="O75" s="75"/>
      <c r="P75" s="309" t="s">
        <v>191</v>
      </c>
      <c r="Q75" s="85"/>
      <c r="R75" s="83"/>
      <c r="S75" s="310"/>
      <c r="T75" s="77"/>
      <c r="U75" s="87"/>
      <c r="V75" s="302"/>
      <c r="W75" s="434"/>
      <c r="X75" s="77"/>
      <c r="Y75" s="87"/>
      <c r="Z75" s="302"/>
      <c r="AA75" s="434"/>
      <c r="AB75" s="77"/>
      <c r="AC75" s="87"/>
      <c r="AD75" s="302"/>
      <c r="AE75" s="434"/>
      <c r="AF75" s="77"/>
      <c r="AG75" s="87"/>
      <c r="AH75" s="302"/>
      <c r="AL75" s="621"/>
      <c r="AZ75" s="717" t="str">
        <f t="shared" si="1"/>
        <v/>
      </c>
      <c r="BB75" s="721" t="str">
        <f>IFERROR(VLOOKUP(TRIM(D75)&amp;TRIM(E75),'国体選考会-男子'!$BC$5:$BD$74,2,FALSE),"")</f>
        <v/>
      </c>
    </row>
    <row r="76" spans="1:54" ht="18" customHeight="1" x14ac:dyDescent="0.15">
      <c r="A76" s="673">
        <v>72</v>
      </c>
      <c r="B76" s="297"/>
      <c r="C76" s="82"/>
      <c r="D76" s="70"/>
      <c r="E76" s="298"/>
      <c r="F76" s="71"/>
      <c r="G76" s="71"/>
      <c r="H76" s="299"/>
      <c r="I76" s="72"/>
      <c r="J76" s="73"/>
      <c r="K76" s="74"/>
      <c r="L76" s="73"/>
      <c r="M76" s="75"/>
      <c r="N76" s="75" t="s">
        <v>1</v>
      </c>
      <c r="O76" s="75"/>
      <c r="P76" s="309" t="s">
        <v>191</v>
      </c>
      <c r="Q76" s="85"/>
      <c r="R76" s="83"/>
      <c r="S76" s="310"/>
      <c r="T76" s="77"/>
      <c r="U76" s="87"/>
      <c r="V76" s="302"/>
      <c r="W76" s="434"/>
      <c r="X76" s="77"/>
      <c r="Y76" s="87"/>
      <c r="Z76" s="302"/>
      <c r="AA76" s="434"/>
      <c r="AB76" s="77"/>
      <c r="AC76" s="87"/>
      <c r="AD76" s="302"/>
      <c r="AE76" s="434"/>
      <c r="AF76" s="77"/>
      <c r="AG76" s="87"/>
      <c r="AH76" s="302"/>
      <c r="AL76" s="621"/>
      <c r="AZ76" s="717" t="str">
        <f t="shared" si="1"/>
        <v/>
      </c>
      <c r="BB76" s="721" t="str">
        <f>IFERROR(VLOOKUP(TRIM(D76)&amp;TRIM(E76),'国体選考会-男子'!$BC$5:$BD$74,2,FALSE),"")</f>
        <v/>
      </c>
    </row>
    <row r="77" spans="1:54" ht="18" customHeight="1" x14ac:dyDescent="0.15">
      <c r="A77" s="673">
        <v>73</v>
      </c>
      <c r="B77" s="297"/>
      <c r="C77" s="82"/>
      <c r="D77" s="70"/>
      <c r="E77" s="298"/>
      <c r="F77" s="71"/>
      <c r="G77" s="71"/>
      <c r="H77" s="299"/>
      <c r="I77" s="72"/>
      <c r="J77" s="73"/>
      <c r="K77" s="74"/>
      <c r="L77" s="73"/>
      <c r="M77" s="75"/>
      <c r="N77" s="75" t="s">
        <v>1</v>
      </c>
      <c r="O77" s="75"/>
      <c r="P77" s="309" t="s">
        <v>191</v>
      </c>
      <c r="Q77" s="85"/>
      <c r="R77" s="83"/>
      <c r="S77" s="310"/>
      <c r="T77" s="77"/>
      <c r="U77" s="87"/>
      <c r="V77" s="302"/>
      <c r="W77" s="434"/>
      <c r="X77" s="77"/>
      <c r="Y77" s="87"/>
      <c r="Z77" s="302"/>
      <c r="AA77" s="434"/>
      <c r="AB77" s="77"/>
      <c r="AC77" s="87"/>
      <c r="AD77" s="302"/>
      <c r="AE77" s="434"/>
      <c r="AF77" s="77"/>
      <c r="AG77" s="87"/>
      <c r="AH77" s="302"/>
      <c r="AL77" s="621"/>
      <c r="AZ77" s="717" t="str">
        <f t="shared" si="1"/>
        <v/>
      </c>
      <c r="BB77" s="721" t="str">
        <f>IFERROR(VLOOKUP(TRIM(D77)&amp;TRIM(E77),'国体選考会-男子'!$BC$5:$BD$74,2,FALSE),"")</f>
        <v/>
      </c>
    </row>
    <row r="78" spans="1:54" ht="18" customHeight="1" x14ac:dyDescent="0.15">
      <c r="A78" s="673">
        <v>74</v>
      </c>
      <c r="B78" s="297"/>
      <c r="C78" s="82"/>
      <c r="D78" s="70"/>
      <c r="E78" s="298"/>
      <c r="F78" s="71"/>
      <c r="G78" s="71"/>
      <c r="H78" s="299"/>
      <c r="I78" s="72"/>
      <c r="J78" s="73"/>
      <c r="K78" s="74"/>
      <c r="L78" s="73"/>
      <c r="M78" s="75"/>
      <c r="N78" s="75" t="s">
        <v>1</v>
      </c>
      <c r="O78" s="75"/>
      <c r="P78" s="309" t="s">
        <v>191</v>
      </c>
      <c r="Q78" s="85"/>
      <c r="R78" s="83"/>
      <c r="S78" s="310"/>
      <c r="T78" s="77"/>
      <c r="U78" s="87"/>
      <c r="V78" s="302"/>
      <c r="W78" s="434"/>
      <c r="X78" s="77"/>
      <c r="Y78" s="87"/>
      <c r="Z78" s="302"/>
      <c r="AA78" s="434"/>
      <c r="AB78" s="77"/>
      <c r="AC78" s="87"/>
      <c r="AD78" s="302"/>
      <c r="AE78" s="434"/>
      <c r="AF78" s="77"/>
      <c r="AG78" s="87"/>
      <c r="AH78" s="302"/>
      <c r="AL78" s="621"/>
      <c r="AZ78" s="717" t="str">
        <f t="shared" si="1"/>
        <v/>
      </c>
      <c r="BB78" s="721" t="str">
        <f>IFERROR(VLOOKUP(TRIM(D78)&amp;TRIM(E78),'国体選考会-男子'!$BC$5:$BD$74,2,FALSE),"")</f>
        <v/>
      </c>
    </row>
    <row r="79" spans="1:54" ht="18" customHeight="1" x14ac:dyDescent="0.15">
      <c r="A79" s="674">
        <v>75</v>
      </c>
      <c r="B79" s="303"/>
      <c r="C79" s="162"/>
      <c r="D79" s="144"/>
      <c r="E79" s="304"/>
      <c r="F79" s="145"/>
      <c r="G79" s="145"/>
      <c r="H79" s="305"/>
      <c r="I79" s="146"/>
      <c r="J79" s="147"/>
      <c r="K79" s="148"/>
      <c r="L79" s="147"/>
      <c r="M79" s="149"/>
      <c r="N79" s="149" t="s">
        <v>1</v>
      </c>
      <c r="O79" s="149"/>
      <c r="P79" s="306" t="s">
        <v>191</v>
      </c>
      <c r="Q79" s="169"/>
      <c r="R79" s="163"/>
      <c r="S79" s="307"/>
      <c r="T79" s="156"/>
      <c r="U79" s="157"/>
      <c r="V79" s="308"/>
      <c r="W79" s="433"/>
      <c r="X79" s="156"/>
      <c r="Y79" s="157"/>
      <c r="Z79" s="308"/>
      <c r="AA79" s="433"/>
      <c r="AB79" s="156"/>
      <c r="AC79" s="157"/>
      <c r="AD79" s="308"/>
      <c r="AE79" s="433"/>
      <c r="AF79" s="156"/>
      <c r="AG79" s="157"/>
      <c r="AH79" s="308"/>
      <c r="AL79" s="621"/>
      <c r="AZ79" s="717" t="str">
        <f t="shared" si="1"/>
        <v/>
      </c>
      <c r="BB79" s="721" t="str">
        <f>IFERROR(VLOOKUP(TRIM(D79)&amp;TRIM(E79),'国体選考会-男子'!$BC$5:$BD$74,2,FALSE),"")</f>
        <v/>
      </c>
    </row>
    <row r="80" spans="1:54" ht="18" customHeight="1" x14ac:dyDescent="0.15">
      <c r="A80" s="673">
        <v>76</v>
      </c>
      <c r="B80" s="297"/>
      <c r="C80" s="82"/>
      <c r="D80" s="70"/>
      <c r="E80" s="298"/>
      <c r="F80" s="71"/>
      <c r="G80" s="71"/>
      <c r="H80" s="299"/>
      <c r="I80" s="72"/>
      <c r="J80" s="73"/>
      <c r="K80" s="74"/>
      <c r="L80" s="73"/>
      <c r="M80" s="75"/>
      <c r="N80" s="75" t="s">
        <v>1</v>
      </c>
      <c r="O80" s="75"/>
      <c r="P80" s="309" t="s">
        <v>191</v>
      </c>
      <c r="Q80" s="85"/>
      <c r="R80" s="83"/>
      <c r="S80" s="310"/>
      <c r="T80" s="77"/>
      <c r="U80" s="87"/>
      <c r="V80" s="302"/>
      <c r="W80" s="434"/>
      <c r="X80" s="77"/>
      <c r="Y80" s="87"/>
      <c r="Z80" s="302"/>
      <c r="AA80" s="434"/>
      <c r="AB80" s="77"/>
      <c r="AC80" s="87"/>
      <c r="AD80" s="302"/>
      <c r="AE80" s="434"/>
      <c r="AF80" s="77"/>
      <c r="AG80" s="87"/>
      <c r="AH80" s="302"/>
      <c r="AL80" s="621"/>
      <c r="AZ80" s="717" t="str">
        <f t="shared" si="1"/>
        <v/>
      </c>
      <c r="BB80" s="721" t="str">
        <f>IFERROR(VLOOKUP(TRIM(D80)&amp;TRIM(E80),'国体選考会-男子'!$BC$5:$BD$74,2,FALSE),"")</f>
        <v/>
      </c>
    </row>
    <row r="81" spans="1:54" ht="18" customHeight="1" x14ac:dyDescent="0.15">
      <c r="A81" s="673">
        <v>77</v>
      </c>
      <c r="B81" s="297"/>
      <c r="C81" s="82"/>
      <c r="D81" s="70"/>
      <c r="E81" s="298"/>
      <c r="F81" s="71"/>
      <c r="G81" s="71"/>
      <c r="H81" s="299"/>
      <c r="I81" s="72"/>
      <c r="J81" s="73"/>
      <c r="K81" s="74"/>
      <c r="L81" s="73"/>
      <c r="M81" s="75"/>
      <c r="N81" s="75" t="s">
        <v>1</v>
      </c>
      <c r="O81" s="75"/>
      <c r="P81" s="309" t="s">
        <v>191</v>
      </c>
      <c r="Q81" s="85"/>
      <c r="R81" s="83"/>
      <c r="S81" s="310"/>
      <c r="T81" s="77"/>
      <c r="U81" s="87"/>
      <c r="V81" s="302"/>
      <c r="W81" s="434"/>
      <c r="X81" s="77"/>
      <c r="Y81" s="87"/>
      <c r="Z81" s="302"/>
      <c r="AA81" s="434"/>
      <c r="AB81" s="77"/>
      <c r="AC81" s="87"/>
      <c r="AD81" s="302"/>
      <c r="AE81" s="434"/>
      <c r="AF81" s="77"/>
      <c r="AG81" s="87"/>
      <c r="AH81" s="302"/>
      <c r="AL81" s="621"/>
      <c r="AZ81" s="717" t="str">
        <f t="shared" si="1"/>
        <v/>
      </c>
      <c r="BB81" s="721" t="str">
        <f>IFERROR(VLOOKUP(TRIM(D81)&amp;TRIM(E81),'国体選考会-男子'!$BC$5:$BD$74,2,FALSE),"")</f>
        <v/>
      </c>
    </row>
    <row r="82" spans="1:54" ht="18" customHeight="1" x14ac:dyDescent="0.15">
      <c r="A82" s="673">
        <v>78</v>
      </c>
      <c r="B82" s="297"/>
      <c r="C82" s="82"/>
      <c r="D82" s="70"/>
      <c r="E82" s="298"/>
      <c r="F82" s="71"/>
      <c r="G82" s="71"/>
      <c r="H82" s="299"/>
      <c r="I82" s="72"/>
      <c r="J82" s="73"/>
      <c r="K82" s="74"/>
      <c r="L82" s="73"/>
      <c r="M82" s="75"/>
      <c r="N82" s="75" t="s">
        <v>1</v>
      </c>
      <c r="O82" s="75"/>
      <c r="P82" s="309" t="s">
        <v>191</v>
      </c>
      <c r="Q82" s="85"/>
      <c r="R82" s="83"/>
      <c r="S82" s="310"/>
      <c r="T82" s="77"/>
      <c r="U82" s="87"/>
      <c r="V82" s="302"/>
      <c r="W82" s="434"/>
      <c r="X82" s="77"/>
      <c r="Y82" s="87"/>
      <c r="Z82" s="302"/>
      <c r="AA82" s="434"/>
      <c r="AB82" s="77"/>
      <c r="AC82" s="87"/>
      <c r="AD82" s="302"/>
      <c r="AE82" s="434"/>
      <c r="AF82" s="77"/>
      <c r="AG82" s="87"/>
      <c r="AH82" s="302"/>
      <c r="AL82" s="621"/>
      <c r="AZ82" s="717" t="str">
        <f t="shared" si="1"/>
        <v/>
      </c>
      <c r="BB82" s="721" t="str">
        <f>IFERROR(VLOOKUP(TRIM(D82)&amp;TRIM(E82),'国体選考会-男子'!$BC$5:$BD$74,2,FALSE),"")</f>
        <v/>
      </c>
    </row>
    <row r="83" spans="1:54" ht="18" customHeight="1" x14ac:dyDescent="0.15">
      <c r="A83" s="673">
        <v>79</v>
      </c>
      <c r="B83" s="297"/>
      <c r="C83" s="82"/>
      <c r="D83" s="70"/>
      <c r="E83" s="298"/>
      <c r="F83" s="71"/>
      <c r="G83" s="71"/>
      <c r="H83" s="299"/>
      <c r="I83" s="72"/>
      <c r="J83" s="73"/>
      <c r="K83" s="74"/>
      <c r="L83" s="73"/>
      <c r="M83" s="75"/>
      <c r="N83" s="75" t="s">
        <v>1</v>
      </c>
      <c r="O83" s="75"/>
      <c r="P83" s="309" t="s">
        <v>191</v>
      </c>
      <c r="Q83" s="85"/>
      <c r="R83" s="83"/>
      <c r="S83" s="310"/>
      <c r="T83" s="77"/>
      <c r="U83" s="87"/>
      <c r="V83" s="302"/>
      <c r="W83" s="434"/>
      <c r="X83" s="77"/>
      <c r="Y83" s="87"/>
      <c r="Z83" s="302"/>
      <c r="AA83" s="434"/>
      <c r="AB83" s="77"/>
      <c r="AC83" s="87"/>
      <c r="AD83" s="302"/>
      <c r="AE83" s="434"/>
      <c r="AF83" s="77"/>
      <c r="AG83" s="87"/>
      <c r="AH83" s="302"/>
      <c r="AL83" s="621"/>
      <c r="AZ83" s="717" t="str">
        <f t="shared" si="1"/>
        <v/>
      </c>
      <c r="BB83" s="721" t="str">
        <f>IFERROR(VLOOKUP(TRIM(D83)&amp;TRIM(E83),'国体選考会-男子'!$BC$5:$BD$74,2,FALSE),"")</f>
        <v/>
      </c>
    </row>
    <row r="84" spans="1:54" ht="18" customHeight="1" thickBot="1" x14ac:dyDescent="0.2">
      <c r="A84" s="675">
        <v>80</v>
      </c>
      <c r="B84" s="311"/>
      <c r="C84" s="164"/>
      <c r="D84" s="150"/>
      <c r="E84" s="312"/>
      <c r="F84" s="151"/>
      <c r="G84" s="151"/>
      <c r="H84" s="313"/>
      <c r="I84" s="152"/>
      <c r="J84" s="153"/>
      <c r="K84" s="154"/>
      <c r="L84" s="153"/>
      <c r="M84" s="155"/>
      <c r="N84" s="155" t="s">
        <v>1</v>
      </c>
      <c r="O84" s="155"/>
      <c r="P84" s="314" t="s">
        <v>191</v>
      </c>
      <c r="Q84" s="172"/>
      <c r="R84" s="165"/>
      <c r="S84" s="315"/>
      <c r="T84" s="158"/>
      <c r="U84" s="159"/>
      <c r="V84" s="316"/>
      <c r="W84" s="435"/>
      <c r="X84" s="158"/>
      <c r="Y84" s="159"/>
      <c r="Z84" s="316"/>
      <c r="AA84" s="435"/>
      <c r="AB84" s="158"/>
      <c r="AC84" s="159"/>
      <c r="AD84" s="316"/>
      <c r="AE84" s="435"/>
      <c r="AF84" s="158"/>
      <c r="AG84" s="159"/>
      <c r="AH84" s="316"/>
      <c r="AL84" s="621"/>
      <c r="AZ84" s="717" t="str">
        <f t="shared" si="1"/>
        <v/>
      </c>
      <c r="BB84" s="721" t="str">
        <f>IFERROR(VLOOKUP(TRIM(D84)&amp;TRIM(E84),'国体選考会-男子'!$BC$5:$BD$74,2,FALSE),"")</f>
        <v/>
      </c>
    </row>
    <row r="85" spans="1:54" ht="18" customHeight="1" x14ac:dyDescent="0.15">
      <c r="A85" s="673">
        <v>81</v>
      </c>
      <c r="B85" s="297"/>
      <c r="C85" s="82"/>
      <c r="D85" s="70"/>
      <c r="E85" s="298"/>
      <c r="F85" s="71"/>
      <c r="G85" s="71"/>
      <c r="H85" s="299"/>
      <c r="I85" s="72"/>
      <c r="J85" s="73"/>
      <c r="K85" s="74"/>
      <c r="L85" s="73"/>
      <c r="M85" s="75"/>
      <c r="N85" s="75" t="s">
        <v>1</v>
      </c>
      <c r="O85" s="75"/>
      <c r="P85" s="309" t="s">
        <v>191</v>
      </c>
      <c r="Q85" s="85"/>
      <c r="R85" s="83"/>
      <c r="S85" s="310"/>
      <c r="T85" s="77"/>
      <c r="U85" s="87"/>
      <c r="V85" s="302"/>
      <c r="W85" s="434"/>
      <c r="X85" s="77"/>
      <c r="Y85" s="87"/>
      <c r="Z85" s="302"/>
      <c r="AA85" s="434"/>
      <c r="AB85" s="77"/>
      <c r="AC85" s="87"/>
      <c r="AD85" s="302"/>
      <c r="AE85" s="434"/>
      <c r="AF85" s="77"/>
      <c r="AG85" s="87"/>
      <c r="AH85" s="302"/>
      <c r="AL85" s="621"/>
      <c r="AZ85" s="717" t="str">
        <f t="shared" si="1"/>
        <v/>
      </c>
      <c r="BB85" s="721" t="str">
        <f>IFERROR(VLOOKUP(TRIM(D85)&amp;TRIM(E85),'国体選考会-男子'!$BC$5:$BD$74,2,FALSE),"")</f>
        <v/>
      </c>
    </row>
    <row r="86" spans="1:54" ht="18" customHeight="1" x14ac:dyDescent="0.15">
      <c r="A86" s="673">
        <v>82</v>
      </c>
      <c r="B86" s="297"/>
      <c r="C86" s="82"/>
      <c r="D86" s="70"/>
      <c r="E86" s="298"/>
      <c r="F86" s="71"/>
      <c r="G86" s="71"/>
      <c r="H86" s="299"/>
      <c r="I86" s="72"/>
      <c r="J86" s="73"/>
      <c r="K86" s="74"/>
      <c r="L86" s="73"/>
      <c r="M86" s="75"/>
      <c r="N86" s="75" t="s">
        <v>1</v>
      </c>
      <c r="O86" s="75"/>
      <c r="P86" s="309" t="s">
        <v>191</v>
      </c>
      <c r="Q86" s="85"/>
      <c r="R86" s="83"/>
      <c r="S86" s="310"/>
      <c r="T86" s="77"/>
      <c r="U86" s="87"/>
      <c r="V86" s="302"/>
      <c r="W86" s="434"/>
      <c r="X86" s="77"/>
      <c r="Y86" s="87"/>
      <c r="Z86" s="302"/>
      <c r="AA86" s="434"/>
      <c r="AB86" s="77"/>
      <c r="AC86" s="87"/>
      <c r="AD86" s="302"/>
      <c r="AE86" s="434"/>
      <c r="AF86" s="77"/>
      <c r="AG86" s="87"/>
      <c r="AH86" s="302"/>
      <c r="AL86" s="621"/>
      <c r="AZ86" s="717" t="str">
        <f t="shared" si="1"/>
        <v/>
      </c>
      <c r="BB86" s="721" t="str">
        <f>IFERROR(VLOOKUP(TRIM(D86)&amp;TRIM(E86),'国体選考会-男子'!$BC$5:$BD$74,2,FALSE),"")</f>
        <v/>
      </c>
    </row>
    <row r="87" spans="1:54" ht="18" customHeight="1" x14ac:dyDescent="0.15">
      <c r="A87" s="673">
        <v>83</v>
      </c>
      <c r="B87" s="297"/>
      <c r="C87" s="82"/>
      <c r="D87" s="70"/>
      <c r="E87" s="298"/>
      <c r="F87" s="71"/>
      <c r="G87" s="71"/>
      <c r="H87" s="299"/>
      <c r="I87" s="72"/>
      <c r="J87" s="73"/>
      <c r="K87" s="74"/>
      <c r="L87" s="73"/>
      <c r="M87" s="75"/>
      <c r="N87" s="75" t="s">
        <v>1</v>
      </c>
      <c r="O87" s="75"/>
      <c r="P87" s="309" t="s">
        <v>191</v>
      </c>
      <c r="Q87" s="85"/>
      <c r="R87" s="83"/>
      <c r="S87" s="310"/>
      <c r="T87" s="77"/>
      <c r="U87" s="87"/>
      <c r="V87" s="302"/>
      <c r="W87" s="434"/>
      <c r="X87" s="77"/>
      <c r="Y87" s="87"/>
      <c r="Z87" s="302"/>
      <c r="AA87" s="434"/>
      <c r="AB87" s="77"/>
      <c r="AC87" s="87"/>
      <c r="AD87" s="302"/>
      <c r="AE87" s="434"/>
      <c r="AF87" s="77"/>
      <c r="AG87" s="87"/>
      <c r="AH87" s="302"/>
      <c r="AL87" s="621"/>
      <c r="AZ87" s="717" t="str">
        <f t="shared" si="1"/>
        <v/>
      </c>
      <c r="BB87" s="721" t="str">
        <f>IFERROR(VLOOKUP(TRIM(D87)&amp;TRIM(E87),'国体選考会-男子'!$BC$5:$BD$74,2,FALSE),"")</f>
        <v/>
      </c>
    </row>
    <row r="88" spans="1:54" ht="18" customHeight="1" x14ac:dyDescent="0.15">
      <c r="A88" s="673">
        <v>84</v>
      </c>
      <c r="B88" s="297"/>
      <c r="C88" s="82"/>
      <c r="D88" s="70"/>
      <c r="E88" s="298"/>
      <c r="F88" s="71"/>
      <c r="G88" s="71"/>
      <c r="H88" s="299"/>
      <c r="I88" s="72"/>
      <c r="J88" s="73"/>
      <c r="K88" s="74"/>
      <c r="L88" s="73"/>
      <c r="M88" s="75"/>
      <c r="N88" s="75" t="s">
        <v>1</v>
      </c>
      <c r="O88" s="75"/>
      <c r="P88" s="309" t="s">
        <v>191</v>
      </c>
      <c r="Q88" s="85"/>
      <c r="R88" s="83"/>
      <c r="S88" s="310"/>
      <c r="T88" s="77"/>
      <c r="U88" s="87"/>
      <c r="V88" s="302"/>
      <c r="W88" s="434"/>
      <c r="X88" s="77"/>
      <c r="Y88" s="87"/>
      <c r="Z88" s="302"/>
      <c r="AA88" s="434"/>
      <c r="AB88" s="77"/>
      <c r="AC88" s="87"/>
      <c r="AD88" s="302"/>
      <c r="AE88" s="434"/>
      <c r="AF88" s="77"/>
      <c r="AG88" s="87"/>
      <c r="AH88" s="302"/>
      <c r="AL88" s="621"/>
      <c r="AZ88" s="717" t="str">
        <f t="shared" si="1"/>
        <v/>
      </c>
      <c r="BB88" s="721" t="str">
        <f>IFERROR(VLOOKUP(TRIM(D88)&amp;TRIM(E88),'国体選考会-男子'!$BC$5:$BD$74,2,FALSE),"")</f>
        <v/>
      </c>
    </row>
    <row r="89" spans="1:54" ht="18" customHeight="1" x14ac:dyDescent="0.15">
      <c r="A89" s="674">
        <v>85</v>
      </c>
      <c r="B89" s="303"/>
      <c r="C89" s="162"/>
      <c r="D89" s="144"/>
      <c r="E89" s="304"/>
      <c r="F89" s="145"/>
      <c r="G89" s="145"/>
      <c r="H89" s="305"/>
      <c r="I89" s="146"/>
      <c r="J89" s="147"/>
      <c r="K89" s="148"/>
      <c r="L89" s="147"/>
      <c r="M89" s="149"/>
      <c r="N89" s="149" t="s">
        <v>1</v>
      </c>
      <c r="O89" s="149"/>
      <c r="P89" s="306" t="s">
        <v>191</v>
      </c>
      <c r="Q89" s="169"/>
      <c r="R89" s="163"/>
      <c r="S89" s="307"/>
      <c r="T89" s="156"/>
      <c r="U89" s="157"/>
      <c r="V89" s="308"/>
      <c r="W89" s="433"/>
      <c r="X89" s="156"/>
      <c r="Y89" s="157"/>
      <c r="Z89" s="308"/>
      <c r="AA89" s="433"/>
      <c r="AB89" s="156"/>
      <c r="AC89" s="157"/>
      <c r="AD89" s="308"/>
      <c r="AE89" s="433"/>
      <c r="AF89" s="156"/>
      <c r="AG89" s="157"/>
      <c r="AH89" s="308"/>
      <c r="AL89" s="621"/>
      <c r="AZ89" s="717" t="str">
        <f t="shared" si="1"/>
        <v/>
      </c>
      <c r="BB89" s="721" t="str">
        <f>IFERROR(VLOOKUP(TRIM(D89)&amp;TRIM(E89),'国体選考会-男子'!$BC$5:$BD$74,2,FALSE),"")</f>
        <v/>
      </c>
    </row>
    <row r="90" spans="1:54" ht="18" customHeight="1" x14ac:dyDescent="0.15">
      <c r="A90" s="673">
        <v>86</v>
      </c>
      <c r="B90" s="297"/>
      <c r="C90" s="82"/>
      <c r="D90" s="70"/>
      <c r="E90" s="298"/>
      <c r="F90" s="71"/>
      <c r="G90" s="71"/>
      <c r="H90" s="299"/>
      <c r="I90" s="72"/>
      <c r="J90" s="73"/>
      <c r="K90" s="74"/>
      <c r="L90" s="73"/>
      <c r="M90" s="75"/>
      <c r="N90" s="75" t="s">
        <v>1</v>
      </c>
      <c r="O90" s="75"/>
      <c r="P90" s="309" t="s">
        <v>191</v>
      </c>
      <c r="Q90" s="85"/>
      <c r="R90" s="83"/>
      <c r="S90" s="310"/>
      <c r="T90" s="77"/>
      <c r="U90" s="87"/>
      <c r="V90" s="302"/>
      <c r="W90" s="434"/>
      <c r="X90" s="77"/>
      <c r="Y90" s="87"/>
      <c r="Z90" s="302"/>
      <c r="AA90" s="434"/>
      <c r="AB90" s="77"/>
      <c r="AC90" s="87"/>
      <c r="AD90" s="302"/>
      <c r="AE90" s="434"/>
      <c r="AF90" s="77"/>
      <c r="AG90" s="87"/>
      <c r="AH90" s="302"/>
      <c r="AL90" s="621"/>
      <c r="AZ90" s="717" t="str">
        <f t="shared" si="1"/>
        <v/>
      </c>
      <c r="BB90" s="721" t="str">
        <f>IFERROR(VLOOKUP(TRIM(D90)&amp;TRIM(E90),'国体選考会-男子'!$BC$5:$BD$74,2,FALSE),"")</f>
        <v/>
      </c>
    </row>
    <row r="91" spans="1:54" ht="18" customHeight="1" x14ac:dyDescent="0.15">
      <c r="A91" s="673">
        <v>87</v>
      </c>
      <c r="B91" s="297"/>
      <c r="C91" s="82"/>
      <c r="D91" s="70"/>
      <c r="E91" s="298"/>
      <c r="F91" s="71"/>
      <c r="G91" s="71"/>
      <c r="H91" s="299"/>
      <c r="I91" s="72"/>
      <c r="J91" s="73"/>
      <c r="K91" s="74"/>
      <c r="L91" s="73"/>
      <c r="M91" s="75"/>
      <c r="N91" s="75" t="s">
        <v>1</v>
      </c>
      <c r="O91" s="75"/>
      <c r="P91" s="309" t="s">
        <v>191</v>
      </c>
      <c r="Q91" s="85"/>
      <c r="R91" s="83"/>
      <c r="S91" s="310"/>
      <c r="T91" s="77"/>
      <c r="U91" s="87"/>
      <c r="V91" s="302"/>
      <c r="W91" s="434"/>
      <c r="X91" s="77"/>
      <c r="Y91" s="87"/>
      <c r="Z91" s="302"/>
      <c r="AA91" s="434"/>
      <c r="AB91" s="77"/>
      <c r="AC91" s="87"/>
      <c r="AD91" s="302"/>
      <c r="AE91" s="434"/>
      <c r="AF91" s="77"/>
      <c r="AG91" s="87"/>
      <c r="AH91" s="302"/>
      <c r="AL91" s="621"/>
      <c r="AZ91" s="717" t="str">
        <f t="shared" si="1"/>
        <v/>
      </c>
      <c r="BB91" s="721" t="str">
        <f>IFERROR(VLOOKUP(TRIM(D91)&amp;TRIM(E91),'国体選考会-男子'!$BC$5:$BD$74,2,FALSE),"")</f>
        <v/>
      </c>
    </row>
    <row r="92" spans="1:54" ht="18" customHeight="1" x14ac:dyDescent="0.15">
      <c r="A92" s="673">
        <v>88</v>
      </c>
      <c r="B92" s="297"/>
      <c r="C92" s="82"/>
      <c r="D92" s="70"/>
      <c r="E92" s="298"/>
      <c r="F92" s="71"/>
      <c r="G92" s="71"/>
      <c r="H92" s="299"/>
      <c r="I92" s="72"/>
      <c r="J92" s="73"/>
      <c r="K92" s="74"/>
      <c r="L92" s="73"/>
      <c r="M92" s="75"/>
      <c r="N92" s="75" t="s">
        <v>1</v>
      </c>
      <c r="O92" s="75"/>
      <c r="P92" s="309" t="s">
        <v>191</v>
      </c>
      <c r="Q92" s="85"/>
      <c r="R92" s="83"/>
      <c r="S92" s="310"/>
      <c r="T92" s="77"/>
      <c r="U92" s="87"/>
      <c r="V92" s="302"/>
      <c r="W92" s="434"/>
      <c r="X92" s="77"/>
      <c r="Y92" s="87"/>
      <c r="Z92" s="302"/>
      <c r="AA92" s="434"/>
      <c r="AB92" s="77"/>
      <c r="AC92" s="87"/>
      <c r="AD92" s="302"/>
      <c r="AE92" s="434"/>
      <c r="AF92" s="77"/>
      <c r="AG92" s="87"/>
      <c r="AH92" s="302"/>
      <c r="AL92" s="621"/>
      <c r="AZ92" s="717" t="str">
        <f t="shared" si="1"/>
        <v/>
      </c>
      <c r="BB92" s="721" t="str">
        <f>IFERROR(VLOOKUP(TRIM(D92)&amp;TRIM(E92),'国体選考会-男子'!$BC$5:$BD$74,2,FALSE),"")</f>
        <v/>
      </c>
    </row>
    <row r="93" spans="1:54" ht="18" customHeight="1" x14ac:dyDescent="0.15">
      <c r="A93" s="673">
        <v>89</v>
      </c>
      <c r="B93" s="297"/>
      <c r="C93" s="82"/>
      <c r="D93" s="70"/>
      <c r="E93" s="298"/>
      <c r="F93" s="71"/>
      <c r="G93" s="71"/>
      <c r="H93" s="299"/>
      <c r="I93" s="72"/>
      <c r="J93" s="73"/>
      <c r="K93" s="74"/>
      <c r="L93" s="73"/>
      <c r="M93" s="75"/>
      <c r="N93" s="75" t="s">
        <v>1</v>
      </c>
      <c r="O93" s="75"/>
      <c r="P93" s="309" t="s">
        <v>191</v>
      </c>
      <c r="Q93" s="85"/>
      <c r="R93" s="83"/>
      <c r="S93" s="310"/>
      <c r="T93" s="77"/>
      <c r="U93" s="87"/>
      <c r="V93" s="302"/>
      <c r="W93" s="434"/>
      <c r="X93" s="77"/>
      <c r="Y93" s="87"/>
      <c r="Z93" s="302"/>
      <c r="AA93" s="434"/>
      <c r="AB93" s="77"/>
      <c r="AC93" s="87"/>
      <c r="AD93" s="302"/>
      <c r="AE93" s="434"/>
      <c r="AF93" s="77"/>
      <c r="AG93" s="87"/>
      <c r="AH93" s="302"/>
      <c r="AL93" s="621"/>
      <c r="AZ93" s="717" t="str">
        <f t="shared" si="1"/>
        <v/>
      </c>
      <c r="BB93" s="721" t="str">
        <f>IFERROR(VLOOKUP(TRIM(D93)&amp;TRIM(E93),'国体選考会-男子'!$BC$5:$BD$74,2,FALSE),"")</f>
        <v/>
      </c>
    </row>
    <row r="94" spans="1:54" ht="18" customHeight="1" thickBot="1" x14ac:dyDescent="0.2">
      <c r="A94" s="675">
        <v>90</v>
      </c>
      <c r="B94" s="311"/>
      <c r="C94" s="164"/>
      <c r="D94" s="150"/>
      <c r="E94" s="312"/>
      <c r="F94" s="151"/>
      <c r="G94" s="151"/>
      <c r="H94" s="313"/>
      <c r="I94" s="152"/>
      <c r="J94" s="153"/>
      <c r="K94" s="154"/>
      <c r="L94" s="153"/>
      <c r="M94" s="155"/>
      <c r="N94" s="155" t="s">
        <v>1</v>
      </c>
      <c r="O94" s="155"/>
      <c r="P94" s="314" t="s">
        <v>191</v>
      </c>
      <c r="Q94" s="172"/>
      <c r="R94" s="165"/>
      <c r="S94" s="315"/>
      <c r="T94" s="158"/>
      <c r="U94" s="159"/>
      <c r="V94" s="316"/>
      <c r="W94" s="435"/>
      <c r="X94" s="158"/>
      <c r="Y94" s="159"/>
      <c r="Z94" s="316"/>
      <c r="AA94" s="435"/>
      <c r="AB94" s="158"/>
      <c r="AC94" s="159"/>
      <c r="AD94" s="316"/>
      <c r="AE94" s="435"/>
      <c r="AF94" s="158"/>
      <c r="AG94" s="159"/>
      <c r="AH94" s="316"/>
      <c r="AL94" s="621"/>
      <c r="AZ94" s="717" t="str">
        <f t="shared" si="1"/>
        <v/>
      </c>
      <c r="BB94" s="721" t="str">
        <f>IFERROR(VLOOKUP(TRIM(D94)&amp;TRIM(E94),'国体選考会-男子'!$BC$5:$BD$74,2,FALSE),"")</f>
        <v/>
      </c>
    </row>
    <row r="95" spans="1:54" ht="18" customHeight="1" x14ac:dyDescent="0.15">
      <c r="A95" s="673">
        <v>91</v>
      </c>
      <c r="B95" s="297"/>
      <c r="C95" s="82"/>
      <c r="D95" s="70"/>
      <c r="E95" s="298"/>
      <c r="F95" s="71"/>
      <c r="G95" s="71"/>
      <c r="H95" s="299"/>
      <c r="I95" s="72"/>
      <c r="J95" s="73"/>
      <c r="K95" s="74"/>
      <c r="L95" s="73"/>
      <c r="M95" s="75"/>
      <c r="N95" s="75" t="s">
        <v>1</v>
      </c>
      <c r="O95" s="75"/>
      <c r="P95" s="309" t="s">
        <v>191</v>
      </c>
      <c r="Q95" s="85"/>
      <c r="R95" s="83"/>
      <c r="S95" s="310"/>
      <c r="T95" s="77"/>
      <c r="U95" s="87"/>
      <c r="V95" s="302"/>
      <c r="W95" s="434"/>
      <c r="X95" s="77"/>
      <c r="Y95" s="87"/>
      <c r="Z95" s="302"/>
      <c r="AA95" s="434"/>
      <c r="AB95" s="77"/>
      <c r="AC95" s="87"/>
      <c r="AD95" s="302"/>
      <c r="AE95" s="434"/>
      <c r="AF95" s="77"/>
      <c r="AG95" s="87"/>
      <c r="AH95" s="302"/>
      <c r="AL95" s="621"/>
      <c r="AZ95" s="717" t="str">
        <f t="shared" si="1"/>
        <v/>
      </c>
      <c r="BB95" s="721" t="str">
        <f>IFERROR(VLOOKUP(TRIM(D95)&amp;TRIM(E95),'国体選考会-男子'!$BC$5:$BD$74,2,FALSE),"")</f>
        <v/>
      </c>
    </row>
    <row r="96" spans="1:54" ht="18" customHeight="1" x14ac:dyDescent="0.15">
      <c r="A96" s="673">
        <v>92</v>
      </c>
      <c r="B96" s="297"/>
      <c r="C96" s="82"/>
      <c r="D96" s="70"/>
      <c r="E96" s="298"/>
      <c r="F96" s="71"/>
      <c r="G96" s="71"/>
      <c r="H96" s="299"/>
      <c r="I96" s="72"/>
      <c r="J96" s="73"/>
      <c r="K96" s="74"/>
      <c r="L96" s="73"/>
      <c r="M96" s="75"/>
      <c r="N96" s="75" t="s">
        <v>1</v>
      </c>
      <c r="O96" s="75"/>
      <c r="P96" s="309" t="s">
        <v>191</v>
      </c>
      <c r="Q96" s="85"/>
      <c r="R96" s="83"/>
      <c r="S96" s="310"/>
      <c r="T96" s="77"/>
      <c r="U96" s="87"/>
      <c r="V96" s="302"/>
      <c r="W96" s="434"/>
      <c r="X96" s="77"/>
      <c r="Y96" s="87"/>
      <c r="Z96" s="302"/>
      <c r="AA96" s="434"/>
      <c r="AB96" s="77"/>
      <c r="AC96" s="87"/>
      <c r="AD96" s="302"/>
      <c r="AE96" s="434"/>
      <c r="AF96" s="77"/>
      <c r="AG96" s="87"/>
      <c r="AH96" s="302"/>
      <c r="AL96" s="621"/>
      <c r="AZ96" s="717" t="str">
        <f t="shared" si="1"/>
        <v/>
      </c>
      <c r="BB96" s="721" t="str">
        <f>IFERROR(VLOOKUP(TRIM(D96)&amp;TRIM(E96),'国体選考会-男子'!$BC$5:$BD$74,2,FALSE),"")</f>
        <v/>
      </c>
    </row>
    <row r="97" spans="1:63" ht="18" customHeight="1" x14ac:dyDescent="0.15">
      <c r="A97" s="673">
        <v>93</v>
      </c>
      <c r="B97" s="297"/>
      <c r="C97" s="82"/>
      <c r="D97" s="70"/>
      <c r="E97" s="298"/>
      <c r="F97" s="71"/>
      <c r="G97" s="71"/>
      <c r="H97" s="299"/>
      <c r="I97" s="72"/>
      <c r="J97" s="73"/>
      <c r="K97" s="74"/>
      <c r="L97" s="73"/>
      <c r="M97" s="75"/>
      <c r="N97" s="75" t="s">
        <v>1</v>
      </c>
      <c r="O97" s="75"/>
      <c r="P97" s="309" t="s">
        <v>191</v>
      </c>
      <c r="Q97" s="85"/>
      <c r="R97" s="83"/>
      <c r="S97" s="310"/>
      <c r="T97" s="77"/>
      <c r="U97" s="87"/>
      <c r="V97" s="302"/>
      <c r="W97" s="434"/>
      <c r="X97" s="77"/>
      <c r="Y97" s="87"/>
      <c r="Z97" s="302"/>
      <c r="AA97" s="434"/>
      <c r="AB97" s="77"/>
      <c r="AC97" s="87"/>
      <c r="AD97" s="302"/>
      <c r="AE97" s="434"/>
      <c r="AF97" s="77"/>
      <c r="AG97" s="87"/>
      <c r="AH97" s="302"/>
      <c r="AL97" s="621"/>
      <c r="AZ97" s="717" t="str">
        <f t="shared" si="1"/>
        <v/>
      </c>
      <c r="BB97" s="721" t="str">
        <f>IFERROR(VLOOKUP(TRIM(D97)&amp;TRIM(E97),'国体選考会-男子'!$BC$5:$BD$74,2,FALSE),"")</f>
        <v/>
      </c>
    </row>
    <row r="98" spans="1:63" ht="18" customHeight="1" x14ac:dyDescent="0.15">
      <c r="A98" s="673">
        <v>94</v>
      </c>
      <c r="B98" s="297"/>
      <c r="C98" s="82"/>
      <c r="D98" s="70"/>
      <c r="E98" s="298"/>
      <c r="F98" s="71"/>
      <c r="G98" s="71"/>
      <c r="H98" s="299"/>
      <c r="I98" s="72"/>
      <c r="J98" s="73"/>
      <c r="K98" s="74"/>
      <c r="L98" s="73"/>
      <c r="M98" s="75"/>
      <c r="N98" s="75" t="s">
        <v>1</v>
      </c>
      <c r="O98" s="75"/>
      <c r="P98" s="309" t="s">
        <v>191</v>
      </c>
      <c r="Q98" s="85"/>
      <c r="R98" s="83"/>
      <c r="S98" s="310"/>
      <c r="T98" s="77"/>
      <c r="U98" s="87"/>
      <c r="V98" s="302"/>
      <c r="W98" s="434"/>
      <c r="X98" s="77"/>
      <c r="Y98" s="87"/>
      <c r="Z98" s="302"/>
      <c r="AA98" s="434"/>
      <c r="AB98" s="77"/>
      <c r="AC98" s="87"/>
      <c r="AD98" s="302"/>
      <c r="AE98" s="434"/>
      <c r="AF98" s="77"/>
      <c r="AG98" s="87"/>
      <c r="AH98" s="302"/>
      <c r="AL98" s="621"/>
      <c r="AZ98" s="717" t="str">
        <f t="shared" si="1"/>
        <v/>
      </c>
      <c r="BB98" s="721" t="str">
        <f>IFERROR(VLOOKUP(TRIM(D98)&amp;TRIM(E98),'国体選考会-男子'!$BC$5:$BD$74,2,FALSE),"")</f>
        <v/>
      </c>
    </row>
    <row r="99" spans="1:63" ht="18" customHeight="1" x14ac:dyDescent="0.15">
      <c r="A99" s="674">
        <v>95</v>
      </c>
      <c r="B99" s="303"/>
      <c r="C99" s="162"/>
      <c r="D99" s="144"/>
      <c r="E99" s="304"/>
      <c r="F99" s="145"/>
      <c r="G99" s="145"/>
      <c r="H99" s="305"/>
      <c r="I99" s="146"/>
      <c r="J99" s="147"/>
      <c r="K99" s="148"/>
      <c r="L99" s="147"/>
      <c r="M99" s="149"/>
      <c r="N99" s="149" t="s">
        <v>1</v>
      </c>
      <c r="O99" s="149"/>
      <c r="P99" s="306" t="s">
        <v>191</v>
      </c>
      <c r="Q99" s="169"/>
      <c r="R99" s="163"/>
      <c r="S99" s="307"/>
      <c r="T99" s="156"/>
      <c r="U99" s="157"/>
      <c r="V99" s="308"/>
      <c r="W99" s="433"/>
      <c r="X99" s="156"/>
      <c r="Y99" s="157"/>
      <c r="Z99" s="308"/>
      <c r="AA99" s="433"/>
      <c r="AB99" s="156"/>
      <c r="AC99" s="157"/>
      <c r="AD99" s="308"/>
      <c r="AE99" s="433"/>
      <c r="AF99" s="156"/>
      <c r="AG99" s="157"/>
      <c r="AH99" s="308"/>
      <c r="AL99" s="621"/>
      <c r="AZ99" s="717" t="str">
        <f t="shared" si="1"/>
        <v/>
      </c>
      <c r="BB99" s="721" t="str">
        <f>IFERROR(VLOOKUP(TRIM(D99)&amp;TRIM(E99),'国体選考会-男子'!$BC$5:$BD$74,2,FALSE),"")</f>
        <v/>
      </c>
    </row>
    <row r="100" spans="1:63" ht="18" customHeight="1" x14ac:dyDescent="0.15">
      <c r="A100" s="673">
        <v>96</v>
      </c>
      <c r="B100" s="297"/>
      <c r="C100" s="82"/>
      <c r="D100" s="70"/>
      <c r="E100" s="298"/>
      <c r="F100" s="71"/>
      <c r="G100" s="71"/>
      <c r="H100" s="299"/>
      <c r="I100" s="72"/>
      <c r="J100" s="73"/>
      <c r="K100" s="74"/>
      <c r="L100" s="73"/>
      <c r="M100" s="75"/>
      <c r="N100" s="75" t="s">
        <v>1</v>
      </c>
      <c r="O100" s="75"/>
      <c r="P100" s="309" t="s">
        <v>191</v>
      </c>
      <c r="Q100" s="85"/>
      <c r="R100" s="83"/>
      <c r="S100" s="310"/>
      <c r="T100" s="77"/>
      <c r="U100" s="87"/>
      <c r="V100" s="302"/>
      <c r="W100" s="434"/>
      <c r="X100" s="77"/>
      <c r="Y100" s="87"/>
      <c r="Z100" s="302"/>
      <c r="AA100" s="434"/>
      <c r="AB100" s="77"/>
      <c r="AC100" s="87"/>
      <c r="AD100" s="302"/>
      <c r="AE100" s="434"/>
      <c r="AF100" s="77"/>
      <c r="AG100" s="87"/>
      <c r="AH100" s="302"/>
      <c r="AL100" s="621"/>
      <c r="AZ100" s="717" t="str">
        <f t="shared" si="1"/>
        <v/>
      </c>
      <c r="BB100" s="721" t="str">
        <f>IFERROR(VLOOKUP(TRIM(D100)&amp;TRIM(E100),'国体選考会-男子'!$BC$5:$BD$74,2,FALSE),"")</f>
        <v/>
      </c>
    </row>
    <row r="101" spans="1:63" ht="18" customHeight="1" x14ac:dyDescent="0.15">
      <c r="A101" s="673">
        <v>97</v>
      </c>
      <c r="B101" s="297"/>
      <c r="C101" s="82"/>
      <c r="D101" s="70"/>
      <c r="E101" s="298"/>
      <c r="F101" s="71"/>
      <c r="G101" s="71"/>
      <c r="H101" s="299"/>
      <c r="I101" s="72"/>
      <c r="J101" s="73"/>
      <c r="K101" s="74"/>
      <c r="L101" s="73"/>
      <c r="M101" s="75"/>
      <c r="N101" s="75" t="s">
        <v>1</v>
      </c>
      <c r="O101" s="75"/>
      <c r="P101" s="309" t="s">
        <v>191</v>
      </c>
      <c r="Q101" s="85"/>
      <c r="R101" s="83"/>
      <c r="S101" s="310"/>
      <c r="T101" s="77"/>
      <c r="U101" s="87"/>
      <c r="V101" s="302"/>
      <c r="W101" s="434"/>
      <c r="X101" s="77"/>
      <c r="Y101" s="87"/>
      <c r="Z101" s="302"/>
      <c r="AA101" s="434"/>
      <c r="AB101" s="77"/>
      <c r="AC101" s="87"/>
      <c r="AD101" s="302"/>
      <c r="AE101" s="434"/>
      <c r="AF101" s="77"/>
      <c r="AG101" s="87"/>
      <c r="AH101" s="302"/>
      <c r="AL101" s="621"/>
      <c r="AZ101" s="717" t="str">
        <f t="shared" si="1"/>
        <v/>
      </c>
      <c r="BB101" s="721" t="str">
        <f>IFERROR(VLOOKUP(TRIM(D101)&amp;TRIM(E101),'国体選考会-男子'!$BC$5:$BD$74,2,FALSE),"")</f>
        <v/>
      </c>
    </row>
    <row r="102" spans="1:63" ht="18" customHeight="1" x14ac:dyDescent="0.15">
      <c r="A102" s="673">
        <v>98</v>
      </c>
      <c r="B102" s="297"/>
      <c r="C102" s="82"/>
      <c r="D102" s="70"/>
      <c r="E102" s="298"/>
      <c r="F102" s="71"/>
      <c r="G102" s="71"/>
      <c r="H102" s="299"/>
      <c r="I102" s="72"/>
      <c r="J102" s="73"/>
      <c r="K102" s="74"/>
      <c r="L102" s="73"/>
      <c r="M102" s="75"/>
      <c r="N102" s="75" t="s">
        <v>1</v>
      </c>
      <c r="O102" s="75"/>
      <c r="P102" s="309" t="s">
        <v>191</v>
      </c>
      <c r="Q102" s="85"/>
      <c r="R102" s="83"/>
      <c r="S102" s="310"/>
      <c r="T102" s="77"/>
      <c r="U102" s="87"/>
      <c r="V102" s="302"/>
      <c r="W102" s="434"/>
      <c r="X102" s="77"/>
      <c r="Y102" s="87"/>
      <c r="Z102" s="302"/>
      <c r="AA102" s="434"/>
      <c r="AB102" s="77"/>
      <c r="AC102" s="87"/>
      <c r="AD102" s="302"/>
      <c r="AE102" s="434"/>
      <c r="AF102" s="77"/>
      <c r="AG102" s="87"/>
      <c r="AH102" s="302"/>
      <c r="AL102" s="621"/>
      <c r="AZ102" s="717" t="str">
        <f t="shared" si="1"/>
        <v/>
      </c>
      <c r="BB102" s="721" t="str">
        <f>IFERROR(VLOOKUP(TRIM(D102)&amp;TRIM(E102),'国体選考会-男子'!$BC$5:$BD$74,2,FALSE),"")</f>
        <v/>
      </c>
    </row>
    <row r="103" spans="1:63" ht="18" customHeight="1" x14ac:dyDescent="0.15">
      <c r="A103" s="673">
        <v>99</v>
      </c>
      <c r="B103" s="297"/>
      <c r="C103" s="82"/>
      <c r="D103" s="70"/>
      <c r="E103" s="298"/>
      <c r="F103" s="71"/>
      <c r="G103" s="71"/>
      <c r="H103" s="299"/>
      <c r="I103" s="72"/>
      <c r="J103" s="73"/>
      <c r="K103" s="74"/>
      <c r="L103" s="73"/>
      <c r="M103" s="75"/>
      <c r="N103" s="75" t="s">
        <v>1</v>
      </c>
      <c r="O103" s="75"/>
      <c r="P103" s="309" t="s">
        <v>191</v>
      </c>
      <c r="Q103" s="85"/>
      <c r="R103" s="83"/>
      <c r="S103" s="310"/>
      <c r="T103" s="77"/>
      <c r="U103" s="87"/>
      <c r="V103" s="302"/>
      <c r="W103" s="434"/>
      <c r="X103" s="77"/>
      <c r="Y103" s="87"/>
      <c r="Z103" s="302"/>
      <c r="AA103" s="434"/>
      <c r="AB103" s="77"/>
      <c r="AC103" s="87"/>
      <c r="AD103" s="302"/>
      <c r="AE103" s="434"/>
      <c r="AF103" s="77"/>
      <c r="AG103" s="87"/>
      <c r="AH103" s="302"/>
      <c r="AL103" s="621"/>
      <c r="AZ103" s="717" t="str">
        <f t="shared" si="1"/>
        <v/>
      </c>
      <c r="BB103" s="721" t="str">
        <f>IFERROR(VLOOKUP(TRIM(D103)&amp;TRIM(E103),'国体選考会-男子'!$BC$5:$BD$74,2,FALSE),"")</f>
        <v/>
      </c>
    </row>
    <row r="104" spans="1:63" ht="18" customHeight="1" thickBot="1" x14ac:dyDescent="0.2">
      <c r="A104" s="675">
        <v>100</v>
      </c>
      <c r="B104" s="311"/>
      <c r="C104" s="164"/>
      <c r="D104" s="150"/>
      <c r="E104" s="312"/>
      <c r="F104" s="151"/>
      <c r="G104" s="151"/>
      <c r="H104" s="313"/>
      <c r="I104" s="152"/>
      <c r="J104" s="153"/>
      <c r="K104" s="154"/>
      <c r="L104" s="153"/>
      <c r="M104" s="155"/>
      <c r="N104" s="155" t="s">
        <v>1</v>
      </c>
      <c r="O104" s="155"/>
      <c r="P104" s="314" t="s">
        <v>191</v>
      </c>
      <c r="Q104" s="172"/>
      <c r="R104" s="165"/>
      <c r="S104" s="315"/>
      <c r="T104" s="158"/>
      <c r="U104" s="159"/>
      <c r="V104" s="316"/>
      <c r="W104" s="435"/>
      <c r="X104" s="158"/>
      <c r="Y104" s="159"/>
      <c r="Z104" s="316"/>
      <c r="AA104" s="435"/>
      <c r="AB104" s="158"/>
      <c r="AC104" s="159"/>
      <c r="AD104" s="316"/>
      <c r="AE104" s="435"/>
      <c r="AF104" s="158"/>
      <c r="AG104" s="159"/>
      <c r="AH104" s="316"/>
      <c r="AL104" s="621"/>
      <c r="AZ104" s="718" t="str">
        <f t="shared" si="1"/>
        <v/>
      </c>
      <c r="BB104" s="722" t="str">
        <f>IFERROR(VLOOKUP(TRIM(D104)&amp;TRIM(E104),'国体選考会-男子'!$BC$5:$BD$74,2,FALSE),"")</f>
        <v/>
      </c>
    </row>
    <row r="105" spans="1:63" ht="14.25" thickBot="1" x14ac:dyDescent="0.2">
      <c r="A105" s="13"/>
      <c r="B105" s="292" t="s">
        <v>756</v>
      </c>
      <c r="C105" s="13"/>
      <c r="D105" s="13"/>
      <c r="E105" s="13"/>
      <c r="F105" s="13"/>
      <c r="G105" s="13"/>
      <c r="H105" s="13"/>
      <c r="I105" s="13"/>
      <c r="J105" s="13"/>
      <c r="K105" s="13"/>
      <c r="L105" s="13"/>
      <c r="M105" s="292" t="s">
        <v>757</v>
      </c>
      <c r="N105" s="13"/>
      <c r="P105" s="13"/>
      <c r="Q105" s="13"/>
      <c r="R105" s="13"/>
      <c r="S105" s="13"/>
      <c r="T105" s="292" t="s">
        <v>758</v>
      </c>
      <c r="U105" s="687" t="s">
        <v>764</v>
      </c>
      <c r="V105" s="13"/>
      <c r="W105" s="13"/>
      <c r="X105" s="292" t="s">
        <v>761</v>
      </c>
      <c r="Y105" s="687" t="s">
        <v>765</v>
      </c>
      <c r="Z105" s="292"/>
      <c r="AA105" s="13"/>
      <c r="AB105" s="292" t="s">
        <v>763</v>
      </c>
      <c r="AC105" s="687" t="s">
        <v>766</v>
      </c>
      <c r="AE105" s="13"/>
      <c r="AF105" s="292" t="s">
        <v>772</v>
      </c>
      <c r="AG105" s="687" t="s">
        <v>773</v>
      </c>
      <c r="AH105" s="13"/>
      <c r="AI105" s="13"/>
      <c r="AJ105" s="13"/>
      <c r="AK105"/>
      <c r="AL105" s="37">
        <f>SUM(AL35:AL104)</f>
        <v>0</v>
      </c>
      <c r="AM105" t="s">
        <v>197</v>
      </c>
      <c r="AN105"/>
      <c r="AO105"/>
      <c r="AP105" t="s">
        <v>195</v>
      </c>
      <c r="AQ105"/>
      <c r="AR105"/>
      <c r="AS105" t="s">
        <v>196</v>
      </c>
      <c r="AT105"/>
      <c r="AU105"/>
      <c r="AV105"/>
      <c r="AW105"/>
      <c r="AX105"/>
      <c r="AY105"/>
      <c r="AZ105" s="292"/>
      <c r="BA105"/>
      <c r="BB105" s="292"/>
      <c r="BC105"/>
      <c r="BD105"/>
      <c r="BE105"/>
      <c r="BF105"/>
      <c r="BG105"/>
      <c r="BH105"/>
      <c r="BI105"/>
      <c r="BJ105"/>
      <c r="BK105"/>
    </row>
    <row r="106" spans="1:63" s="292" customFormat="1" ht="14.25" thickBot="1" x14ac:dyDescent="0.2">
      <c r="A106" s="687"/>
      <c r="B106" s="690">
        <f>COUNTIFS($B$5:$B$104,"&lt;&gt;",$D$5:$D$104,"&lt;&gt;",$M$5:$M$104,"")</f>
        <v>0</v>
      </c>
      <c r="M106" s="690">
        <f>COUNTIFS($M$5:$M$104,"&lt;&gt;")</f>
        <v>0</v>
      </c>
      <c r="Q106" s="48">
        <f>COUNTIFS($Q$5:$Q$104,"&lt;&gt;")</f>
        <v>0</v>
      </c>
      <c r="R106" s="48">
        <f>COUNTIFS($R$5:$R$104,"&lt;&gt;")</f>
        <v>0</v>
      </c>
      <c r="T106" s="48">
        <f>COUNTIFS(T5:T104,"&lt;&gt;",$D5:$D104,"&lt;&gt;")</f>
        <v>0</v>
      </c>
      <c r="U106" s="48">
        <f>COUNTIFS(T5:T104,"&lt;&gt;",$D5:$D104,"&lt;&gt;",$M5:$M104,"&lt;&gt;")</f>
        <v>0</v>
      </c>
      <c r="X106" s="48">
        <f>COUNTIFS(X5:X104,"&lt;&gt;",$D5:$D104,"&lt;&gt;")</f>
        <v>0</v>
      </c>
      <c r="Y106" s="48">
        <f>COUNTIFS(X5:X104,"&lt;&gt;",$D5:$D104,"&lt;&gt;",$M5:$M104,"&lt;&gt;")</f>
        <v>0</v>
      </c>
      <c r="AB106" s="48">
        <f>COUNTIFS(AB5:AB104,"&lt;&gt;",$D5:$D104,"&lt;&gt;")</f>
        <v>0</v>
      </c>
      <c r="AC106" s="48">
        <f>COUNTIFS(AB5:AB104,"&lt;&gt;",$D5:$D104,"&lt;&gt;",$M5:$M104,"&lt;&gt;")</f>
        <v>0</v>
      </c>
      <c r="AF106" s="48">
        <f>COUNTIFS(AF5:AF104,"&lt;&gt;",$D5:$D104,"&lt;&gt;")</f>
        <v>0</v>
      </c>
      <c r="AG106" s="48">
        <f>COUNTIFS(AF5:AF104,"&lt;&gt;",$D5:$D104,"&lt;&gt;",$M5:$M104,"&lt;&gt;")</f>
        <v>0</v>
      </c>
      <c r="AK106" s="625">
        <f>総括申込!U6</f>
        <v>0</v>
      </c>
      <c r="AL106" s="679"/>
      <c r="AM106" s="708">
        <f>IF(OR($AK106="一般",$AK106="大学"),$T106+$X106+$AB106+$AF106,0)</f>
        <v>0</v>
      </c>
      <c r="AN106" s="709">
        <f>IF(OR($AK106="一般",$AK106="大学"),$U106+$Y106+$AC106+$AG106,0)</f>
        <v>0</v>
      </c>
      <c r="AO106" s="710"/>
      <c r="AP106" s="708">
        <f>IF($AK106="高校",$T106+$X106+$AB106+$AF106,0)</f>
        <v>0</v>
      </c>
      <c r="AQ106" s="709">
        <f>IF($AK106="高校",$U106+$Y106+$AC106+$AG106,0)</f>
        <v>0</v>
      </c>
      <c r="AR106" s="710"/>
      <c r="AS106" s="708">
        <f>IF($AK106="中学",$T106+$X106+$AB106+$AF106,0)</f>
        <v>0</v>
      </c>
      <c r="AT106" s="709">
        <f>IF($AK106="中学",$U106+$Y106+$AC106+$AG106,0)</f>
        <v>0</v>
      </c>
      <c r="AU106" s="710"/>
      <c r="AV106" s="679"/>
      <c r="AW106" s="679"/>
      <c r="AX106" s="679"/>
      <c r="AY106"/>
      <c r="AZ106" s="48">
        <f>COUNTIFS(D5:D104,"&lt;&gt;",M5:M104,"",AZ5:AZ104,"",BB5:BB104,"")</f>
        <v>0</v>
      </c>
    </row>
  </sheetData>
  <sheetProtection algorithmName="SHA-512" hashValue="JxsbxPhRUdVqO840j3RgX6PXSOhNDueWmbaHlqgnnIWBRGosuktasYaksXVrMcSCnh40YdKFJG4+ihXGgOQR9g==" saltValue="VA5MgOLoauoVVCvYXnPfWQ==" spinCount="100000" sheet="1" objects="1" scenarios="1"/>
  <mergeCells count="11">
    <mergeCell ref="AB2:AD2"/>
    <mergeCell ref="AF2:AH2"/>
    <mergeCell ref="V1:W1"/>
    <mergeCell ref="X1:Z1"/>
    <mergeCell ref="D2:E2"/>
    <mergeCell ref="H2:I2"/>
    <mergeCell ref="P2:P3"/>
    <mergeCell ref="Q2:R2"/>
    <mergeCell ref="T2:V2"/>
    <mergeCell ref="X2:Z2"/>
    <mergeCell ref="F2:G2"/>
  </mergeCells>
  <phoneticPr fontId="1"/>
  <dataValidations count="17">
    <dataValidation imeMode="off" allowBlank="1" showInputMessage="1" showErrorMessage="1" sqref="K5:L104 U5:V104 Y5:Z104 AC5:AD104 AG5:AH104 H5:I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imeMode="off" allowBlank="1" showErrorMessage="1" prompt="「/」を入れず西暦年の下2桁と月日を6文字の数字だけで入力" sqref="J6:J10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県選手権までに付与されたﾅﾝﾊﾞｰを入力" sqref="C5" xr:uid="{00000000-0002-0000-0600-000009000000}"/>
    <dataValidation type="list" showInputMessage="1" showErrorMessage="1" errorTitle="選択エラー" error="○を選択してください" prompt="新規ｱｽﾘｰﾄﾋﾞﾌﾞｽ希望時は「○」を選択_x000a_" sqref="B5" xr:uid="{00000000-0002-0000-0600-00000A000000}">
      <formula1>有無</formula1>
    </dataValidation>
    <dataValidation type="list" showErrorMessage="1" errorTitle="選択エラー" error="○を選択してください" prompt="新規ﾅﾝﾊﾞｰ希望時は「○」を選択_x000a_" sqref="B6:B104" xr:uid="{00000000-0002-0000-0600-00000B000000}">
      <formula1>有無</formula1>
    </dataValidation>
    <dataValidation type="list" showErrorMessage="1" errorTitle="選択エラー" error="強化指定選手は〇を選択してください" prompt="強化指定選手は「○」を選択" sqref="M6:M104" xr:uid="{00000000-0002-0000-0600-00000C000000}">
      <formula1>有無</formula1>
    </dataValidation>
    <dataValidation type="list" showInputMessage="1" showErrorMessage="1" errorTitle="選択エラー" error="強化指定選手は〇を選択してください" prompt="強化指定選手は「○」を選択" sqref="M5" xr:uid="{00000000-0002-0000-0600-00000D000000}">
      <formula1>有無</formula1>
    </dataValidation>
    <dataValidation type="list" showInputMessage="1" showErrorMessage="1" errorTitle="区分エラー" error="選手区分を選択してください" prompt="ｸﾗﾌﾞﾁｰﾑの中高生は「中学」、「高校」を選択" sqref="O5" xr:uid="{00000000-0002-0000-0600-00000E000000}">
      <formula1>選手区分</formula1>
    </dataValidation>
    <dataValidation type="list" showErrorMessage="1" errorTitle="区分エラー" error="選手区分を選択してください" prompt="ｸﾗﾌﾞﾁｰﾑの中高生は「中学」、「高校」を選択" sqref="O6:O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T5 X5 AB5 AF5" xr:uid="{A391CDAE-FB33-4B51-879D-2A414190117A}">
      <formula1>_3記録会男子</formula1>
    </dataValidation>
    <dataValidation type="list" showErrorMessage="1" errorTitle="種目エラー" error="ｴﾝﾄﾘｰ種目を選択してください" prompt="種目を選択" sqref="T6:T104 X6:X104 AB6:AB104 AF6:AF104" xr:uid="{E55475A5-30E8-47F4-A47A-DC2D69EB25E4}">
      <formula1>_3記録会男子</formula1>
    </dataValidation>
  </dataValidations>
  <printOptions horizontalCentered="1"/>
  <pageMargins left="0.31496062992125984" right="0.19685039370078741" top="0.55118110236220474" bottom="0.39370078740157483" header="0.31496062992125984" footer="0.31496062992125984"/>
  <pageSetup paperSize="9" scale="58"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N5</xm:sqref>
        </x14:dataValidation>
        <x14:dataValidation type="list" showInputMessage="1" showErrorMessage="1" errorTitle="都道府県エラー" error="都道府県を選択してください" xr:uid="{00000000-0002-0000-0600-000012000000}">
          <x14:formula1>
            <xm:f>コード表!$J$3:$J$49</xm:f>
          </x14:formula1>
          <xm:sqref>N6:N104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N107"/>
  <sheetViews>
    <sheetView showZeros="0" zoomScale="85" zoomScaleNormal="85" workbookViewId="0">
      <selection activeCell="B5" sqref="B5"/>
    </sheetView>
  </sheetViews>
  <sheetFormatPr defaultRowHeight="13.5" x14ac:dyDescent="0.15"/>
  <cols>
    <col min="1" max="1" width="3.75" customWidth="1"/>
    <col min="2" max="2" width="5.5" customWidth="1"/>
    <col min="3" max="3" width="5.75" customWidth="1"/>
    <col min="6" max="7" width="9.125" customWidth="1"/>
    <col min="10" max="10" width="8.75" customWidth="1"/>
    <col min="11" max="11" width="3.625" customWidth="1"/>
    <col min="12" max="12" width="8.75" customWidth="1"/>
    <col min="13" max="13" width="3.25" customWidth="1"/>
    <col min="14" max="14" width="7" customWidth="1"/>
    <col min="15" max="15" width="5.25" customWidth="1"/>
    <col min="16" max="16" width="2.875"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3.625" style="292" customWidth="1"/>
    <col min="53" max="53" width="3.625" style="100" customWidth="1"/>
    <col min="54" max="54" width="3.625" style="724" customWidth="1"/>
    <col min="55" max="55" width="9" style="100" customWidth="1"/>
    <col min="56" max="66" width="9" style="100"/>
  </cols>
  <sheetData>
    <row r="1" spans="1:66" s="627" customFormat="1" ht="24" customHeight="1" thickBot="1" x14ac:dyDescent="0.25">
      <c r="A1" s="617"/>
      <c r="B1" s="618" t="str">
        <f>総括申込!A3&amp;"-"&amp;総括申込!A22&amp;" - 女子 個人申込一覧表"</f>
        <v>2021年度-第3回神奈川県記録会兼国体選考会 - 女子 個人申込一覧表</v>
      </c>
      <c r="C1" s="619"/>
      <c r="D1" s="617"/>
      <c r="E1" s="620"/>
      <c r="F1" s="14"/>
      <c r="G1" s="14"/>
      <c r="H1" s="620"/>
      <c r="I1" s="621"/>
      <c r="J1" s="621"/>
      <c r="K1" s="621"/>
      <c r="L1" s="621"/>
      <c r="M1" s="621"/>
      <c r="N1" s="621"/>
      <c r="O1" s="621"/>
      <c r="P1" s="622"/>
      <c r="Q1" s="622"/>
      <c r="R1" s="622"/>
      <c r="S1" s="622"/>
      <c r="T1" s="623"/>
      <c r="U1" s="624"/>
      <c r="V1" s="1016" t="s">
        <v>190</v>
      </c>
      <c r="W1" s="1029"/>
      <c r="X1" s="1018">
        <f>総括申込!C9</f>
        <v>0</v>
      </c>
      <c r="Y1" s="1019"/>
      <c r="Z1" s="1020"/>
      <c r="AA1" s="625" t="s">
        <v>198</v>
      </c>
      <c r="AB1" s="626">
        <f>総括申込!T41</f>
        <v>0</v>
      </c>
      <c r="AH1" s="628" t="s">
        <v>211</v>
      </c>
      <c r="AJ1" s="628"/>
      <c r="AK1" s="621"/>
      <c r="AL1" s="621"/>
      <c r="AZ1" s="679"/>
      <c r="BA1" s="686"/>
      <c r="BB1" s="723"/>
      <c r="BC1" s="686"/>
      <c r="BD1" s="686"/>
      <c r="BE1" s="686"/>
      <c r="BF1" s="686"/>
      <c r="BG1" s="686"/>
      <c r="BH1" s="686"/>
      <c r="BI1" s="686"/>
      <c r="BJ1" s="686"/>
      <c r="BK1" s="686"/>
      <c r="BL1" s="686"/>
      <c r="BM1" s="686"/>
      <c r="BN1" s="686"/>
    </row>
    <row r="2" spans="1:66" s="627" customFormat="1" ht="18" customHeight="1" x14ac:dyDescent="0.15">
      <c r="A2" s="629" t="s">
        <v>177</v>
      </c>
      <c r="B2" s="630" t="s">
        <v>606</v>
      </c>
      <c r="C2" s="631" t="s">
        <v>607</v>
      </c>
      <c r="D2" s="1021" t="s">
        <v>346</v>
      </c>
      <c r="E2" s="1022"/>
      <c r="F2" s="1010" t="s">
        <v>657</v>
      </c>
      <c r="G2" s="1011"/>
      <c r="H2" s="1006" t="s">
        <v>568</v>
      </c>
      <c r="I2" s="1007"/>
      <c r="J2" s="632" t="s">
        <v>150</v>
      </c>
      <c r="K2" s="633" t="s">
        <v>151</v>
      </c>
      <c r="L2" s="634" t="s">
        <v>152</v>
      </c>
      <c r="M2" s="635" t="s">
        <v>153</v>
      </c>
      <c r="N2" s="636" t="s">
        <v>152</v>
      </c>
      <c r="O2" s="635" t="s">
        <v>154</v>
      </c>
      <c r="P2" s="1023" t="s">
        <v>489</v>
      </c>
      <c r="Q2" s="1025" t="s">
        <v>158</v>
      </c>
      <c r="R2" s="1026"/>
      <c r="S2" s="637"/>
      <c r="T2" s="1014" t="s">
        <v>155</v>
      </c>
      <c r="U2" s="1014"/>
      <c r="V2" s="1015"/>
      <c r="W2" s="638"/>
      <c r="X2" s="1014" t="s">
        <v>156</v>
      </c>
      <c r="Y2" s="1014"/>
      <c r="Z2" s="1015"/>
      <c r="AA2" s="638"/>
      <c r="AB2" s="1014" t="s">
        <v>157</v>
      </c>
      <c r="AC2" s="1014"/>
      <c r="AD2" s="1015"/>
      <c r="AE2" s="638"/>
      <c r="AF2" s="1014" t="s">
        <v>608</v>
      </c>
      <c r="AG2" s="1014"/>
      <c r="AH2" s="1015"/>
      <c r="AJ2" s="676"/>
      <c r="AK2" s="621"/>
      <c r="AL2" s="621"/>
      <c r="AZ2" s="679"/>
      <c r="BA2" s="686"/>
      <c r="BB2" s="723"/>
      <c r="BC2" s="686"/>
      <c r="BD2" s="686"/>
      <c r="BE2" s="686"/>
      <c r="BF2" s="686"/>
      <c r="BG2" s="686"/>
      <c r="BH2" s="686"/>
      <c r="BI2" s="686"/>
      <c r="BJ2" s="686"/>
      <c r="BK2" s="686"/>
      <c r="BL2" s="686"/>
      <c r="BM2" s="686"/>
      <c r="BN2" s="686"/>
    </row>
    <row r="3" spans="1:66" s="627" customFormat="1" ht="18" customHeight="1" thickBot="1" x14ac:dyDescent="0.2">
      <c r="A3" s="639" t="s">
        <v>178</v>
      </c>
      <c r="B3" s="640" t="s">
        <v>159</v>
      </c>
      <c r="C3" s="641" t="s">
        <v>609</v>
      </c>
      <c r="D3" s="642" t="s">
        <v>347</v>
      </c>
      <c r="E3" s="643" t="s">
        <v>160</v>
      </c>
      <c r="F3" s="644" t="s">
        <v>658</v>
      </c>
      <c r="G3" s="644" t="s">
        <v>659</v>
      </c>
      <c r="H3" s="645" t="s">
        <v>559</v>
      </c>
      <c r="I3" s="646" t="s">
        <v>560</v>
      </c>
      <c r="J3" s="647" t="s">
        <v>610</v>
      </c>
      <c r="K3" s="648" t="s">
        <v>161</v>
      </c>
      <c r="L3" s="647" t="s">
        <v>162</v>
      </c>
      <c r="M3" s="649" t="s">
        <v>163</v>
      </c>
      <c r="N3" s="650" t="s">
        <v>164</v>
      </c>
      <c r="O3" s="649" t="s">
        <v>165</v>
      </c>
      <c r="P3" s="1024"/>
      <c r="Q3" s="688">
        <v>4</v>
      </c>
      <c r="R3" s="689" t="s">
        <v>774</v>
      </c>
      <c r="S3" s="651"/>
      <c r="T3" s="652" t="s">
        <v>166</v>
      </c>
      <c r="U3" s="653" t="s">
        <v>611</v>
      </c>
      <c r="V3" s="654" t="s">
        <v>167</v>
      </c>
      <c r="W3" s="651"/>
      <c r="X3" s="652" t="s">
        <v>166</v>
      </c>
      <c r="Y3" s="653" t="s">
        <v>611</v>
      </c>
      <c r="Z3" s="654" t="s">
        <v>167</v>
      </c>
      <c r="AA3" s="651"/>
      <c r="AB3" s="652" t="s">
        <v>166</v>
      </c>
      <c r="AC3" s="653" t="s">
        <v>611</v>
      </c>
      <c r="AD3" s="654" t="s">
        <v>167</v>
      </c>
      <c r="AE3" s="651"/>
      <c r="AF3" s="652" t="s">
        <v>166</v>
      </c>
      <c r="AG3" s="653" t="s">
        <v>611</v>
      </c>
      <c r="AH3" s="654" t="s">
        <v>167</v>
      </c>
      <c r="AJ3" s="677"/>
      <c r="AK3" s="621"/>
      <c r="AL3" s="621"/>
      <c r="AZ3" s="679"/>
      <c r="BA3" s="686"/>
      <c r="BB3" s="723"/>
      <c r="BC3" s="686"/>
      <c r="BD3" s="686"/>
      <c r="BE3" s="686"/>
      <c r="BF3" s="686"/>
      <c r="BG3" s="686"/>
      <c r="BH3" s="686"/>
      <c r="BI3" s="686"/>
      <c r="BJ3" s="686"/>
      <c r="BK3" s="686"/>
      <c r="BL3" s="686"/>
      <c r="BM3" s="686"/>
      <c r="BN3" s="686"/>
    </row>
    <row r="4" spans="1:66" s="627" customFormat="1" ht="18" customHeight="1" thickBot="1" x14ac:dyDescent="0.2">
      <c r="A4" s="655" t="s">
        <v>168</v>
      </c>
      <c r="B4" s="656" t="s">
        <v>174</v>
      </c>
      <c r="C4" s="680">
        <v>1234</v>
      </c>
      <c r="D4" s="657" t="s">
        <v>1</v>
      </c>
      <c r="E4" s="658" t="s">
        <v>194</v>
      </c>
      <c r="F4" s="659" t="s">
        <v>660</v>
      </c>
      <c r="G4" s="659" t="s">
        <v>661</v>
      </c>
      <c r="H4" s="660" t="s">
        <v>499</v>
      </c>
      <c r="I4" s="661" t="s">
        <v>567</v>
      </c>
      <c r="J4" s="662" t="s">
        <v>613</v>
      </c>
      <c r="K4" s="663" t="s">
        <v>614</v>
      </c>
      <c r="L4" s="662" t="s">
        <v>169</v>
      </c>
      <c r="M4" s="664"/>
      <c r="N4" s="664" t="s">
        <v>1</v>
      </c>
      <c r="O4" s="664" t="s">
        <v>5</v>
      </c>
      <c r="P4" s="665" t="s">
        <v>192</v>
      </c>
      <c r="Q4" s="666" t="s">
        <v>58</v>
      </c>
      <c r="R4" s="665" t="s">
        <v>58</v>
      </c>
      <c r="S4" s="666"/>
      <c r="T4" s="667" t="s">
        <v>4</v>
      </c>
      <c r="U4" s="681" t="s">
        <v>621</v>
      </c>
      <c r="V4" s="669" t="s">
        <v>170</v>
      </c>
      <c r="W4" s="670"/>
      <c r="X4" s="667" t="s">
        <v>9</v>
      </c>
      <c r="Y4" s="681" t="s">
        <v>622</v>
      </c>
      <c r="Z4" s="669" t="s">
        <v>171</v>
      </c>
      <c r="AA4" s="670"/>
      <c r="AB4" s="667" t="s">
        <v>172</v>
      </c>
      <c r="AC4" s="681" t="s">
        <v>623</v>
      </c>
      <c r="AD4" s="669" t="s">
        <v>173</v>
      </c>
      <c r="AE4" s="671"/>
      <c r="AF4" s="667" t="s">
        <v>618</v>
      </c>
      <c r="AG4" s="681" t="s">
        <v>624</v>
      </c>
      <c r="AH4" s="669" t="s">
        <v>625</v>
      </c>
      <c r="AJ4" s="678"/>
      <c r="AK4" s="621"/>
      <c r="AL4" s="621"/>
      <c r="AM4" s="679"/>
      <c r="AN4" s="679"/>
      <c r="AP4" s="679"/>
      <c r="AQ4" s="679"/>
      <c r="AS4" s="679"/>
      <c r="AT4" s="679"/>
      <c r="AV4" s="679"/>
      <c r="AW4" s="679"/>
      <c r="AZ4" s="625" t="s">
        <v>612</v>
      </c>
      <c r="BA4" s="686"/>
      <c r="BB4" s="726" t="s">
        <v>783</v>
      </c>
      <c r="BC4" s="686"/>
      <c r="BD4" s="686"/>
      <c r="BE4" s="686"/>
      <c r="BF4" s="686"/>
      <c r="BG4" s="686"/>
      <c r="BH4" s="686"/>
      <c r="BI4" s="686"/>
      <c r="BJ4" s="686"/>
      <c r="BK4" s="686"/>
      <c r="BL4" s="686"/>
      <c r="BM4" s="686"/>
      <c r="BN4" s="686"/>
    </row>
    <row r="5" spans="1:66" ht="18" customHeight="1" x14ac:dyDescent="0.15">
      <c r="A5" s="672">
        <v>1</v>
      </c>
      <c r="B5" s="293"/>
      <c r="C5" s="683"/>
      <c r="D5" s="64"/>
      <c r="E5" s="294"/>
      <c r="F5" s="65"/>
      <c r="G5" s="65"/>
      <c r="H5" s="295"/>
      <c r="I5" s="66"/>
      <c r="J5" s="67"/>
      <c r="K5" s="68"/>
      <c r="L5" s="67"/>
      <c r="M5" s="69"/>
      <c r="N5" s="69" t="s">
        <v>1</v>
      </c>
      <c r="O5" s="69"/>
      <c r="P5" s="290" t="s">
        <v>192</v>
      </c>
      <c r="Q5" s="84"/>
      <c r="R5" s="81"/>
      <c r="S5" s="291"/>
      <c r="T5" s="76"/>
      <c r="U5" s="317"/>
      <c r="V5" s="296"/>
      <c r="W5" s="291"/>
      <c r="X5" s="76"/>
      <c r="Y5" s="317"/>
      <c r="Z5" s="296"/>
      <c r="AA5" s="291"/>
      <c r="AB5" s="76"/>
      <c r="AC5" s="317"/>
      <c r="AD5" s="296"/>
      <c r="AE5" s="291"/>
      <c r="AF5" s="76"/>
      <c r="AG5" s="317"/>
      <c r="AH5" s="296"/>
      <c r="AK5" s="13"/>
      <c r="AL5" s="13"/>
      <c r="AZ5" s="715" t="str">
        <f>IF(AND(D5&lt;&gt;"",E5&lt;&gt;"",TRIM(D5)=TRIM(D4),TRIM(E5)=TRIM(E4)),1,"")</f>
        <v/>
      </c>
      <c r="BB5" s="721" t="str">
        <f>IFERROR(VLOOKUP(TRIM(D5)&amp;TRIM(E5),'国体選考会-女子'!$BC$5:$BC$74,2,FALSE),"")</f>
        <v/>
      </c>
    </row>
    <row r="6" spans="1:66" ht="18" customHeight="1" x14ac:dyDescent="0.15">
      <c r="A6" s="673">
        <v>2</v>
      </c>
      <c r="B6" s="297"/>
      <c r="C6" s="195"/>
      <c r="D6" s="70"/>
      <c r="E6" s="298"/>
      <c r="F6" s="71"/>
      <c r="G6" s="71"/>
      <c r="H6" s="299"/>
      <c r="I6" s="72"/>
      <c r="J6" s="73"/>
      <c r="K6" s="74"/>
      <c r="L6" s="73"/>
      <c r="M6" s="75"/>
      <c r="N6" s="75" t="s">
        <v>1</v>
      </c>
      <c r="O6" s="75"/>
      <c r="P6" s="300" t="s">
        <v>192</v>
      </c>
      <c r="Q6" s="85"/>
      <c r="R6" s="83"/>
      <c r="S6" s="301"/>
      <c r="T6" s="77"/>
      <c r="U6" s="318"/>
      <c r="V6" s="302"/>
      <c r="W6" s="301"/>
      <c r="X6" s="77"/>
      <c r="Y6" s="318"/>
      <c r="Z6" s="302"/>
      <c r="AA6" s="301"/>
      <c r="AB6" s="77"/>
      <c r="AC6" s="318"/>
      <c r="AD6" s="302"/>
      <c r="AE6" s="301"/>
      <c r="AF6" s="77"/>
      <c r="AG6" s="318"/>
      <c r="AH6" s="302"/>
      <c r="AK6" s="13"/>
      <c r="AL6" s="13"/>
      <c r="AZ6" s="715" t="str">
        <f t="shared" ref="AZ6:AZ69" si="0">IF(AND(D6&lt;&gt;"",E6&lt;&gt;"",TRIM(D6)=TRIM(D5),TRIM(E6)=TRIM(E5)),1,"")</f>
        <v/>
      </c>
      <c r="BB6" s="721" t="str">
        <f>IFERROR(VLOOKUP(TRIM(D6)&amp;TRIM(E6),'国体選考会-女子'!$BC$5:$BC$74,2,FALSE),"")</f>
        <v/>
      </c>
    </row>
    <row r="7" spans="1:66" ht="18" customHeight="1" x14ac:dyDescent="0.15">
      <c r="A7" s="673">
        <v>3</v>
      </c>
      <c r="B7" s="297"/>
      <c r="C7" s="195"/>
      <c r="D7" s="70"/>
      <c r="E7" s="298"/>
      <c r="F7" s="71"/>
      <c r="G7" s="71"/>
      <c r="H7" s="299"/>
      <c r="I7" s="72"/>
      <c r="J7" s="73"/>
      <c r="K7" s="74"/>
      <c r="L7" s="73"/>
      <c r="M7" s="75"/>
      <c r="N7" s="75" t="s">
        <v>1</v>
      </c>
      <c r="O7" s="75"/>
      <c r="P7" s="300" t="s">
        <v>192</v>
      </c>
      <c r="Q7" s="85"/>
      <c r="R7" s="83"/>
      <c r="S7" s="301"/>
      <c r="T7" s="77"/>
      <c r="U7" s="318"/>
      <c r="V7" s="302"/>
      <c r="W7" s="301"/>
      <c r="X7" s="77"/>
      <c r="Y7" s="318"/>
      <c r="Z7" s="302"/>
      <c r="AA7" s="301"/>
      <c r="AB7" s="77"/>
      <c r="AC7" s="318"/>
      <c r="AD7" s="302"/>
      <c r="AE7" s="301"/>
      <c r="AF7" s="77"/>
      <c r="AG7" s="318"/>
      <c r="AH7" s="302"/>
      <c r="AK7" s="13"/>
      <c r="AL7" s="13"/>
      <c r="AZ7" s="715" t="str">
        <f t="shared" si="0"/>
        <v/>
      </c>
      <c r="BB7" s="721" t="str">
        <f>IFERROR(VLOOKUP(TRIM(D7)&amp;TRIM(E7),'国体選考会-女子'!$BC$5:$BC$74,2,FALSE),"")</f>
        <v/>
      </c>
    </row>
    <row r="8" spans="1:66" ht="18" customHeight="1" x14ac:dyDescent="0.15">
      <c r="A8" s="673">
        <v>4</v>
      </c>
      <c r="B8" s="297"/>
      <c r="C8" s="195"/>
      <c r="D8" s="70"/>
      <c r="E8" s="298"/>
      <c r="F8" s="71"/>
      <c r="G8" s="71"/>
      <c r="H8" s="299"/>
      <c r="I8" s="72"/>
      <c r="J8" s="73"/>
      <c r="K8" s="74"/>
      <c r="L8" s="73"/>
      <c r="M8" s="75"/>
      <c r="N8" s="75" t="s">
        <v>1</v>
      </c>
      <c r="O8" s="75"/>
      <c r="P8" s="300" t="s">
        <v>192</v>
      </c>
      <c r="Q8" s="85"/>
      <c r="R8" s="83"/>
      <c r="S8" s="301"/>
      <c r="T8" s="77"/>
      <c r="U8" s="318"/>
      <c r="V8" s="302"/>
      <c r="W8" s="301"/>
      <c r="X8" s="77"/>
      <c r="Y8" s="318"/>
      <c r="Z8" s="302"/>
      <c r="AA8" s="301"/>
      <c r="AB8" s="77"/>
      <c r="AC8" s="318"/>
      <c r="AD8" s="302"/>
      <c r="AE8" s="301"/>
      <c r="AF8" s="77"/>
      <c r="AG8" s="318"/>
      <c r="AH8" s="302"/>
      <c r="AK8" s="13"/>
      <c r="AL8" s="13"/>
      <c r="AZ8" s="715" t="str">
        <f t="shared" si="0"/>
        <v/>
      </c>
      <c r="BB8" s="721" t="str">
        <f>IFERROR(VLOOKUP(TRIM(D8)&amp;TRIM(E8),'国体選考会-女子'!$BC$5:$BC$74,2,FALSE),"")</f>
        <v/>
      </c>
    </row>
    <row r="9" spans="1:66" ht="18" customHeight="1" x14ac:dyDescent="0.15">
      <c r="A9" s="674">
        <v>5</v>
      </c>
      <c r="B9" s="303"/>
      <c r="C9" s="196"/>
      <c r="D9" s="144"/>
      <c r="E9" s="304"/>
      <c r="F9" s="145"/>
      <c r="G9" s="145"/>
      <c r="H9" s="305"/>
      <c r="I9" s="146"/>
      <c r="J9" s="147"/>
      <c r="K9" s="148"/>
      <c r="L9" s="147"/>
      <c r="M9" s="149"/>
      <c r="N9" s="149" t="s">
        <v>1</v>
      </c>
      <c r="O9" s="149"/>
      <c r="P9" s="306" t="s">
        <v>192</v>
      </c>
      <c r="Q9" s="169"/>
      <c r="R9" s="163"/>
      <c r="S9" s="307"/>
      <c r="T9" s="156"/>
      <c r="U9" s="319"/>
      <c r="V9" s="308"/>
      <c r="W9" s="307"/>
      <c r="X9" s="156"/>
      <c r="Y9" s="319"/>
      <c r="Z9" s="308"/>
      <c r="AA9" s="307"/>
      <c r="AB9" s="156"/>
      <c r="AC9" s="319"/>
      <c r="AD9" s="308"/>
      <c r="AE9" s="307"/>
      <c r="AF9" s="156"/>
      <c r="AG9" s="319"/>
      <c r="AH9" s="308"/>
      <c r="AK9" s="13"/>
      <c r="AL9" s="13"/>
      <c r="AZ9" s="715" t="str">
        <f t="shared" si="0"/>
        <v/>
      </c>
      <c r="BB9" s="721" t="str">
        <f>IFERROR(VLOOKUP(TRIM(D9)&amp;TRIM(E9),'国体選考会-女子'!$BC$5:$BC$74,2,FALSE),"")</f>
        <v/>
      </c>
    </row>
    <row r="10" spans="1:66" ht="18" customHeight="1" x14ac:dyDescent="0.15">
      <c r="A10" s="673">
        <v>6</v>
      </c>
      <c r="B10" s="297"/>
      <c r="C10" s="195"/>
      <c r="D10" s="70"/>
      <c r="E10" s="298"/>
      <c r="F10" s="71"/>
      <c r="G10" s="71"/>
      <c r="H10" s="299"/>
      <c r="I10" s="72"/>
      <c r="J10" s="73"/>
      <c r="K10" s="74"/>
      <c r="L10" s="73"/>
      <c r="M10" s="75"/>
      <c r="N10" s="75" t="s">
        <v>1</v>
      </c>
      <c r="O10" s="75"/>
      <c r="P10" s="309" t="s">
        <v>192</v>
      </c>
      <c r="Q10" s="85"/>
      <c r="R10" s="83"/>
      <c r="S10" s="310"/>
      <c r="T10" s="77"/>
      <c r="U10" s="318"/>
      <c r="V10" s="302"/>
      <c r="W10" s="310"/>
      <c r="X10" s="77"/>
      <c r="Y10" s="318"/>
      <c r="Z10" s="302"/>
      <c r="AA10" s="310"/>
      <c r="AB10" s="77"/>
      <c r="AC10" s="318"/>
      <c r="AD10" s="302"/>
      <c r="AE10" s="310"/>
      <c r="AF10" s="77"/>
      <c r="AG10" s="318"/>
      <c r="AH10" s="302"/>
      <c r="AK10" s="13"/>
      <c r="AL10" s="13"/>
      <c r="AZ10" s="715" t="str">
        <f t="shared" si="0"/>
        <v/>
      </c>
      <c r="BB10" s="721" t="str">
        <f>IFERROR(VLOOKUP(TRIM(D10)&amp;TRIM(E10),'国体選考会-女子'!$BC$5:$BC$74,2,FALSE),"")</f>
        <v/>
      </c>
    </row>
    <row r="11" spans="1:66" ht="18" customHeight="1" x14ac:dyDescent="0.15">
      <c r="A11" s="673">
        <v>7</v>
      </c>
      <c r="B11" s="297"/>
      <c r="C11" s="195"/>
      <c r="D11" s="70"/>
      <c r="E11" s="298"/>
      <c r="F11" s="71"/>
      <c r="G11" s="71"/>
      <c r="H11" s="299"/>
      <c r="I11" s="72"/>
      <c r="J11" s="73"/>
      <c r="K11" s="74"/>
      <c r="L11" s="73"/>
      <c r="M11" s="75"/>
      <c r="N11" s="75" t="s">
        <v>1</v>
      </c>
      <c r="O11" s="75"/>
      <c r="P11" s="309" t="s">
        <v>192</v>
      </c>
      <c r="Q11" s="85"/>
      <c r="R11" s="83"/>
      <c r="S11" s="310"/>
      <c r="T11" s="77"/>
      <c r="U11" s="318"/>
      <c r="V11" s="302"/>
      <c r="W11" s="310"/>
      <c r="X11" s="77"/>
      <c r="Y11" s="318"/>
      <c r="Z11" s="302"/>
      <c r="AA11" s="310"/>
      <c r="AB11" s="77"/>
      <c r="AC11" s="318"/>
      <c r="AD11" s="302"/>
      <c r="AE11" s="310"/>
      <c r="AF11" s="77"/>
      <c r="AG11" s="318"/>
      <c r="AH11" s="302"/>
      <c r="AK11" s="13"/>
      <c r="AL11" s="13"/>
      <c r="AZ11" s="715" t="str">
        <f t="shared" si="0"/>
        <v/>
      </c>
      <c r="BB11" s="721" t="str">
        <f>IFERROR(VLOOKUP(TRIM(D11)&amp;TRIM(E11),'国体選考会-女子'!$BC$5:$BC$74,2,FALSE),"")</f>
        <v/>
      </c>
    </row>
    <row r="12" spans="1:66" ht="18" customHeight="1" x14ac:dyDescent="0.15">
      <c r="A12" s="673">
        <v>8</v>
      </c>
      <c r="B12" s="297"/>
      <c r="C12" s="195"/>
      <c r="D12" s="70"/>
      <c r="E12" s="298"/>
      <c r="F12" s="71"/>
      <c r="G12" s="71"/>
      <c r="H12" s="299"/>
      <c r="I12" s="72"/>
      <c r="J12" s="73"/>
      <c r="K12" s="74"/>
      <c r="L12" s="73"/>
      <c r="M12" s="75"/>
      <c r="N12" s="75" t="s">
        <v>1</v>
      </c>
      <c r="O12" s="75"/>
      <c r="P12" s="309" t="s">
        <v>192</v>
      </c>
      <c r="Q12" s="85"/>
      <c r="R12" s="83"/>
      <c r="S12" s="310"/>
      <c r="T12" s="77"/>
      <c r="U12" s="318"/>
      <c r="V12" s="302"/>
      <c r="W12" s="310"/>
      <c r="X12" s="77"/>
      <c r="Y12" s="318"/>
      <c r="Z12" s="302"/>
      <c r="AA12" s="310"/>
      <c r="AB12" s="77"/>
      <c r="AC12" s="318"/>
      <c r="AD12" s="302"/>
      <c r="AE12" s="310"/>
      <c r="AF12" s="77"/>
      <c r="AG12" s="318"/>
      <c r="AH12" s="302"/>
      <c r="AK12" s="13"/>
      <c r="AL12" s="13"/>
      <c r="AZ12" s="715" t="str">
        <f t="shared" si="0"/>
        <v/>
      </c>
      <c r="BB12" s="721" t="str">
        <f>IFERROR(VLOOKUP(TRIM(D12)&amp;TRIM(E12),'国体選考会-女子'!$BC$5:$BC$74,2,FALSE),"")</f>
        <v/>
      </c>
    </row>
    <row r="13" spans="1:66" ht="18" customHeight="1" x14ac:dyDescent="0.15">
      <c r="A13" s="673">
        <v>9</v>
      </c>
      <c r="B13" s="297"/>
      <c r="C13" s="195"/>
      <c r="D13" s="70"/>
      <c r="E13" s="298"/>
      <c r="F13" s="71"/>
      <c r="G13" s="71"/>
      <c r="H13" s="299"/>
      <c r="I13" s="72"/>
      <c r="J13" s="73"/>
      <c r="K13" s="74"/>
      <c r="L13" s="73"/>
      <c r="M13" s="75"/>
      <c r="N13" s="75" t="s">
        <v>1</v>
      </c>
      <c r="O13" s="75"/>
      <c r="P13" s="309" t="s">
        <v>192</v>
      </c>
      <c r="Q13" s="85"/>
      <c r="R13" s="83"/>
      <c r="S13" s="310"/>
      <c r="T13" s="77"/>
      <c r="U13" s="318"/>
      <c r="V13" s="302"/>
      <c r="W13" s="310"/>
      <c r="X13" s="77"/>
      <c r="Y13" s="318"/>
      <c r="Z13" s="302"/>
      <c r="AA13" s="310"/>
      <c r="AB13" s="77"/>
      <c r="AC13" s="318"/>
      <c r="AD13" s="302"/>
      <c r="AE13" s="310"/>
      <c r="AF13" s="77"/>
      <c r="AG13" s="318"/>
      <c r="AH13" s="302"/>
      <c r="AK13" s="13"/>
      <c r="AL13" s="13"/>
      <c r="AZ13" s="715" t="str">
        <f t="shared" si="0"/>
        <v/>
      </c>
      <c r="BB13" s="721" t="str">
        <f>IFERROR(VLOOKUP(TRIM(D13)&amp;TRIM(E13),'国体選考会-女子'!$BC$5:$BC$74,2,FALSE),"")</f>
        <v/>
      </c>
    </row>
    <row r="14" spans="1:66" ht="18" customHeight="1" thickBot="1" x14ac:dyDescent="0.2">
      <c r="A14" s="675">
        <v>10</v>
      </c>
      <c r="B14" s="311"/>
      <c r="C14" s="197"/>
      <c r="D14" s="150"/>
      <c r="E14" s="312"/>
      <c r="F14" s="151"/>
      <c r="G14" s="151"/>
      <c r="H14" s="313"/>
      <c r="I14" s="152"/>
      <c r="J14" s="153"/>
      <c r="K14" s="154"/>
      <c r="L14" s="153"/>
      <c r="M14" s="155"/>
      <c r="N14" s="155" t="s">
        <v>1</v>
      </c>
      <c r="O14" s="155"/>
      <c r="P14" s="314" t="s">
        <v>192</v>
      </c>
      <c r="Q14" s="172"/>
      <c r="R14" s="165"/>
      <c r="S14" s="315"/>
      <c r="T14" s="158"/>
      <c r="U14" s="320"/>
      <c r="V14" s="316"/>
      <c r="W14" s="315"/>
      <c r="X14" s="158"/>
      <c r="Y14" s="320"/>
      <c r="Z14" s="316"/>
      <c r="AA14" s="315"/>
      <c r="AB14" s="158"/>
      <c r="AC14" s="320"/>
      <c r="AD14" s="316"/>
      <c r="AE14" s="315"/>
      <c r="AF14" s="158"/>
      <c r="AG14" s="320"/>
      <c r="AH14" s="316"/>
      <c r="AK14" s="13"/>
      <c r="AL14" s="13"/>
      <c r="AZ14" s="715" t="str">
        <f t="shared" si="0"/>
        <v/>
      </c>
      <c r="BB14" s="721" t="str">
        <f>IFERROR(VLOOKUP(TRIM(D14)&amp;TRIM(E14),'国体選考会-女子'!$BC$5:$BC$74,2,FALSE),"")</f>
        <v/>
      </c>
    </row>
    <row r="15" spans="1:66" ht="18" customHeight="1" x14ac:dyDescent="0.15">
      <c r="A15" s="673">
        <v>11</v>
      </c>
      <c r="B15" s="297"/>
      <c r="C15" s="195"/>
      <c r="D15" s="70"/>
      <c r="E15" s="298"/>
      <c r="F15" s="71"/>
      <c r="G15" s="71"/>
      <c r="H15" s="299"/>
      <c r="I15" s="72"/>
      <c r="J15" s="73"/>
      <c r="K15" s="74"/>
      <c r="L15" s="73"/>
      <c r="M15" s="75"/>
      <c r="N15" s="75" t="s">
        <v>1</v>
      </c>
      <c r="O15" s="75"/>
      <c r="P15" s="309" t="s">
        <v>192</v>
      </c>
      <c r="Q15" s="85"/>
      <c r="R15" s="83"/>
      <c r="S15" s="310"/>
      <c r="T15" s="77"/>
      <c r="U15" s="318"/>
      <c r="V15" s="302"/>
      <c r="W15" s="310"/>
      <c r="X15" s="77"/>
      <c r="Y15" s="318"/>
      <c r="Z15" s="302"/>
      <c r="AA15" s="310"/>
      <c r="AB15" s="77"/>
      <c r="AC15" s="318"/>
      <c r="AD15" s="302"/>
      <c r="AE15" s="310"/>
      <c r="AF15" s="77"/>
      <c r="AG15" s="318"/>
      <c r="AH15" s="302"/>
      <c r="AK15" s="13"/>
      <c r="AL15" s="13"/>
      <c r="AZ15" s="715" t="str">
        <f t="shared" si="0"/>
        <v/>
      </c>
      <c r="BB15" s="721" t="str">
        <f>IFERROR(VLOOKUP(TRIM(D15)&amp;TRIM(E15),'国体選考会-女子'!$BC$5:$BC$74,2,FALSE),"")</f>
        <v/>
      </c>
    </row>
    <row r="16" spans="1:66" ht="18" customHeight="1" x14ac:dyDescent="0.15">
      <c r="A16" s="673">
        <v>12</v>
      </c>
      <c r="B16" s="297"/>
      <c r="C16" s="195"/>
      <c r="D16" s="70"/>
      <c r="E16" s="298"/>
      <c r="F16" s="71"/>
      <c r="G16" s="71"/>
      <c r="H16" s="299"/>
      <c r="I16" s="72"/>
      <c r="J16" s="73"/>
      <c r="K16" s="74"/>
      <c r="L16" s="73"/>
      <c r="M16" s="75"/>
      <c r="N16" s="75" t="s">
        <v>1</v>
      </c>
      <c r="O16" s="75"/>
      <c r="P16" s="309" t="s">
        <v>192</v>
      </c>
      <c r="Q16" s="85"/>
      <c r="R16" s="83"/>
      <c r="S16" s="310"/>
      <c r="T16" s="77"/>
      <c r="U16" s="318"/>
      <c r="V16" s="302"/>
      <c r="W16" s="310"/>
      <c r="X16" s="77"/>
      <c r="Y16" s="318"/>
      <c r="Z16" s="302"/>
      <c r="AA16" s="310"/>
      <c r="AB16" s="77"/>
      <c r="AC16" s="318"/>
      <c r="AD16" s="302"/>
      <c r="AE16" s="310"/>
      <c r="AF16" s="77"/>
      <c r="AG16" s="318"/>
      <c r="AH16" s="302"/>
      <c r="AK16" s="13"/>
      <c r="AL16" s="13"/>
      <c r="AZ16" s="715" t="str">
        <f t="shared" si="0"/>
        <v/>
      </c>
      <c r="BB16" s="721" t="str">
        <f>IFERROR(VLOOKUP(TRIM(D16)&amp;TRIM(E16),'国体選考会-女子'!$BC$5:$BC$74,2,FALSE),"")</f>
        <v/>
      </c>
    </row>
    <row r="17" spans="1:54" ht="18" customHeight="1" x14ac:dyDescent="0.15">
      <c r="A17" s="673">
        <v>13</v>
      </c>
      <c r="B17" s="297"/>
      <c r="C17" s="195"/>
      <c r="D17" s="70"/>
      <c r="E17" s="298"/>
      <c r="F17" s="71"/>
      <c r="G17" s="71"/>
      <c r="H17" s="299"/>
      <c r="I17" s="72"/>
      <c r="J17" s="73"/>
      <c r="K17" s="74"/>
      <c r="L17" s="73"/>
      <c r="M17" s="75"/>
      <c r="N17" s="75" t="s">
        <v>1</v>
      </c>
      <c r="O17" s="75"/>
      <c r="P17" s="309" t="s">
        <v>192</v>
      </c>
      <c r="Q17" s="85"/>
      <c r="R17" s="83"/>
      <c r="S17" s="310"/>
      <c r="T17" s="77"/>
      <c r="U17" s="318"/>
      <c r="V17" s="302"/>
      <c r="W17" s="310"/>
      <c r="X17" s="77"/>
      <c r="Y17" s="318"/>
      <c r="Z17" s="302"/>
      <c r="AA17" s="310"/>
      <c r="AB17" s="77"/>
      <c r="AC17" s="318"/>
      <c r="AD17" s="302"/>
      <c r="AE17" s="310"/>
      <c r="AF17" s="77"/>
      <c r="AG17" s="318"/>
      <c r="AH17" s="302"/>
      <c r="AK17" s="13"/>
      <c r="AL17" s="13"/>
      <c r="AZ17" s="715" t="str">
        <f t="shared" si="0"/>
        <v/>
      </c>
      <c r="BB17" s="721" t="str">
        <f>IFERROR(VLOOKUP(TRIM(D17)&amp;TRIM(E17),'国体選考会-女子'!$BC$5:$BC$74,2,FALSE),"")</f>
        <v/>
      </c>
    </row>
    <row r="18" spans="1:54" ht="18" customHeight="1" x14ac:dyDescent="0.15">
      <c r="A18" s="673">
        <v>14</v>
      </c>
      <c r="B18" s="297"/>
      <c r="C18" s="195"/>
      <c r="D18" s="70"/>
      <c r="E18" s="298"/>
      <c r="F18" s="71"/>
      <c r="G18" s="71"/>
      <c r="H18" s="299"/>
      <c r="I18" s="72"/>
      <c r="J18" s="73"/>
      <c r="K18" s="74"/>
      <c r="L18" s="73"/>
      <c r="M18" s="75"/>
      <c r="N18" s="75" t="s">
        <v>1</v>
      </c>
      <c r="O18" s="75"/>
      <c r="P18" s="309" t="s">
        <v>192</v>
      </c>
      <c r="Q18" s="85"/>
      <c r="R18" s="83"/>
      <c r="S18" s="310"/>
      <c r="T18" s="77"/>
      <c r="U18" s="318"/>
      <c r="V18" s="302"/>
      <c r="W18" s="310"/>
      <c r="X18" s="77"/>
      <c r="Y18" s="318"/>
      <c r="Z18" s="302"/>
      <c r="AA18" s="310"/>
      <c r="AB18" s="77"/>
      <c r="AC18" s="318"/>
      <c r="AD18" s="302"/>
      <c r="AE18" s="310"/>
      <c r="AF18" s="77"/>
      <c r="AG18" s="318"/>
      <c r="AH18" s="302"/>
      <c r="AK18" s="13"/>
      <c r="AL18" s="13"/>
      <c r="AZ18" s="715" t="str">
        <f t="shared" si="0"/>
        <v/>
      </c>
      <c r="BB18" s="721" t="str">
        <f>IFERROR(VLOOKUP(TRIM(D18)&amp;TRIM(E18),'国体選考会-女子'!$BC$5:$BC$74,2,FALSE),"")</f>
        <v/>
      </c>
    </row>
    <row r="19" spans="1:54" ht="18" customHeight="1" x14ac:dyDescent="0.15">
      <c r="A19" s="674">
        <v>15</v>
      </c>
      <c r="B19" s="303"/>
      <c r="C19" s="196"/>
      <c r="D19" s="144"/>
      <c r="E19" s="304"/>
      <c r="F19" s="145"/>
      <c r="G19" s="145"/>
      <c r="H19" s="305"/>
      <c r="I19" s="146"/>
      <c r="J19" s="147"/>
      <c r="K19" s="148"/>
      <c r="L19" s="147"/>
      <c r="M19" s="149"/>
      <c r="N19" s="149" t="s">
        <v>1</v>
      </c>
      <c r="O19" s="149"/>
      <c r="P19" s="306" t="s">
        <v>192</v>
      </c>
      <c r="Q19" s="169"/>
      <c r="R19" s="163"/>
      <c r="S19" s="307"/>
      <c r="T19" s="156"/>
      <c r="U19" s="319"/>
      <c r="V19" s="308"/>
      <c r="W19" s="307"/>
      <c r="X19" s="156"/>
      <c r="Y19" s="319"/>
      <c r="Z19" s="308"/>
      <c r="AA19" s="307"/>
      <c r="AB19" s="156"/>
      <c r="AC19" s="319"/>
      <c r="AD19" s="308"/>
      <c r="AE19" s="307"/>
      <c r="AF19" s="156"/>
      <c r="AG19" s="319"/>
      <c r="AH19" s="308"/>
      <c r="AK19" s="13"/>
      <c r="AL19" s="13"/>
      <c r="AZ19" s="715" t="str">
        <f t="shared" si="0"/>
        <v/>
      </c>
      <c r="BB19" s="721" t="str">
        <f>IFERROR(VLOOKUP(TRIM(D19)&amp;TRIM(E19),'国体選考会-女子'!$BC$5:$BC$74,2,FALSE),"")</f>
        <v/>
      </c>
    </row>
    <row r="20" spans="1:54" ht="18" customHeight="1" x14ac:dyDescent="0.15">
      <c r="A20" s="673">
        <v>16</v>
      </c>
      <c r="B20" s="297"/>
      <c r="C20" s="195"/>
      <c r="D20" s="70"/>
      <c r="E20" s="298"/>
      <c r="F20" s="71"/>
      <c r="G20" s="71"/>
      <c r="H20" s="299"/>
      <c r="I20" s="72"/>
      <c r="J20" s="73"/>
      <c r="K20" s="74"/>
      <c r="L20" s="73"/>
      <c r="M20" s="75"/>
      <c r="N20" s="75" t="s">
        <v>1</v>
      </c>
      <c r="O20" s="75"/>
      <c r="P20" s="309" t="s">
        <v>192</v>
      </c>
      <c r="Q20" s="85"/>
      <c r="R20" s="83"/>
      <c r="S20" s="310"/>
      <c r="T20" s="77"/>
      <c r="U20" s="318"/>
      <c r="V20" s="302"/>
      <c r="W20" s="310"/>
      <c r="X20" s="77"/>
      <c r="Y20" s="318"/>
      <c r="Z20" s="302"/>
      <c r="AA20" s="310"/>
      <c r="AB20" s="77"/>
      <c r="AC20" s="318"/>
      <c r="AD20" s="302"/>
      <c r="AE20" s="310"/>
      <c r="AF20" s="77"/>
      <c r="AG20" s="318"/>
      <c r="AH20" s="302"/>
      <c r="AK20" s="13"/>
      <c r="AL20" s="13"/>
      <c r="AZ20" s="715" t="str">
        <f t="shared" si="0"/>
        <v/>
      </c>
      <c r="BB20" s="721" t="str">
        <f>IFERROR(VLOOKUP(TRIM(D20)&amp;TRIM(E20),'国体選考会-女子'!$BC$5:$BC$74,2,FALSE),"")</f>
        <v/>
      </c>
    </row>
    <row r="21" spans="1:54" ht="18" customHeight="1" x14ac:dyDescent="0.15">
      <c r="A21" s="673">
        <v>17</v>
      </c>
      <c r="B21" s="297"/>
      <c r="C21" s="195"/>
      <c r="D21" s="70"/>
      <c r="E21" s="298"/>
      <c r="F21" s="71"/>
      <c r="G21" s="71"/>
      <c r="H21" s="299"/>
      <c r="I21" s="72"/>
      <c r="J21" s="73"/>
      <c r="K21" s="74"/>
      <c r="L21" s="73"/>
      <c r="M21" s="75"/>
      <c r="N21" s="75" t="s">
        <v>1</v>
      </c>
      <c r="O21" s="75"/>
      <c r="P21" s="309" t="s">
        <v>192</v>
      </c>
      <c r="Q21" s="85"/>
      <c r="R21" s="83"/>
      <c r="S21" s="310"/>
      <c r="T21" s="77"/>
      <c r="U21" s="318"/>
      <c r="V21" s="302"/>
      <c r="W21" s="310"/>
      <c r="X21" s="77"/>
      <c r="Y21" s="318"/>
      <c r="Z21" s="302"/>
      <c r="AA21" s="310"/>
      <c r="AB21" s="77"/>
      <c r="AC21" s="318"/>
      <c r="AD21" s="302"/>
      <c r="AE21" s="310"/>
      <c r="AF21" s="77"/>
      <c r="AG21" s="318"/>
      <c r="AH21" s="302"/>
      <c r="AK21" s="13"/>
      <c r="AL21" s="13"/>
      <c r="AZ21" s="715" t="str">
        <f t="shared" si="0"/>
        <v/>
      </c>
      <c r="BB21" s="721" t="str">
        <f>IFERROR(VLOOKUP(TRIM(D21)&amp;TRIM(E21),'国体選考会-女子'!$BC$5:$BC$74,2,FALSE),"")</f>
        <v/>
      </c>
    </row>
    <row r="22" spans="1:54" ht="18" customHeight="1" x14ac:dyDescent="0.15">
      <c r="A22" s="673">
        <v>18</v>
      </c>
      <c r="B22" s="297"/>
      <c r="C22" s="195"/>
      <c r="D22" s="70"/>
      <c r="E22" s="298"/>
      <c r="F22" s="71"/>
      <c r="G22" s="71"/>
      <c r="H22" s="299"/>
      <c r="I22" s="72"/>
      <c r="J22" s="73"/>
      <c r="K22" s="74"/>
      <c r="L22" s="73"/>
      <c r="M22" s="75"/>
      <c r="N22" s="75" t="s">
        <v>1</v>
      </c>
      <c r="O22" s="75"/>
      <c r="P22" s="309" t="s">
        <v>192</v>
      </c>
      <c r="Q22" s="85"/>
      <c r="R22" s="83"/>
      <c r="S22" s="310"/>
      <c r="T22" s="77"/>
      <c r="U22" s="318"/>
      <c r="V22" s="302"/>
      <c r="W22" s="310"/>
      <c r="X22" s="77"/>
      <c r="Y22" s="318"/>
      <c r="Z22" s="302"/>
      <c r="AA22" s="310"/>
      <c r="AB22" s="77"/>
      <c r="AC22" s="318"/>
      <c r="AD22" s="302"/>
      <c r="AE22" s="310"/>
      <c r="AF22" s="77"/>
      <c r="AG22" s="318"/>
      <c r="AH22" s="302"/>
      <c r="AK22" s="13"/>
      <c r="AL22" s="13"/>
      <c r="AZ22" s="715" t="str">
        <f t="shared" si="0"/>
        <v/>
      </c>
      <c r="BB22" s="721" t="str">
        <f>IFERROR(VLOOKUP(TRIM(D22)&amp;TRIM(E22),'国体選考会-女子'!$BC$5:$BC$74,2,FALSE),"")</f>
        <v/>
      </c>
    </row>
    <row r="23" spans="1:54" ht="18" customHeight="1" x14ac:dyDescent="0.15">
      <c r="A23" s="673">
        <v>19</v>
      </c>
      <c r="B23" s="297"/>
      <c r="C23" s="195"/>
      <c r="D23" s="70"/>
      <c r="E23" s="298"/>
      <c r="F23" s="71"/>
      <c r="G23" s="71"/>
      <c r="H23" s="299"/>
      <c r="I23" s="72"/>
      <c r="J23" s="73"/>
      <c r="K23" s="74"/>
      <c r="L23" s="73"/>
      <c r="M23" s="75"/>
      <c r="N23" s="75" t="s">
        <v>1</v>
      </c>
      <c r="O23" s="75"/>
      <c r="P23" s="309" t="s">
        <v>192</v>
      </c>
      <c r="Q23" s="85"/>
      <c r="R23" s="83"/>
      <c r="S23" s="310"/>
      <c r="T23" s="77"/>
      <c r="U23" s="318"/>
      <c r="V23" s="302"/>
      <c r="W23" s="310"/>
      <c r="X23" s="77"/>
      <c r="Y23" s="318"/>
      <c r="Z23" s="302"/>
      <c r="AA23" s="310"/>
      <c r="AB23" s="77"/>
      <c r="AC23" s="318"/>
      <c r="AD23" s="302"/>
      <c r="AE23" s="310"/>
      <c r="AF23" s="77"/>
      <c r="AG23" s="318"/>
      <c r="AH23" s="302"/>
      <c r="AK23" s="13"/>
      <c r="AL23" s="13"/>
      <c r="AZ23" s="715" t="str">
        <f t="shared" si="0"/>
        <v/>
      </c>
      <c r="BB23" s="721" t="str">
        <f>IFERROR(VLOOKUP(TRIM(D23)&amp;TRIM(E23),'国体選考会-女子'!$BC$5:$BC$74,2,FALSE),"")</f>
        <v/>
      </c>
    </row>
    <row r="24" spans="1:54" ht="18" customHeight="1" thickBot="1" x14ac:dyDescent="0.2">
      <c r="A24" s="675">
        <v>20</v>
      </c>
      <c r="B24" s="311"/>
      <c r="C24" s="197"/>
      <c r="D24" s="150"/>
      <c r="E24" s="312"/>
      <c r="F24" s="151"/>
      <c r="G24" s="151"/>
      <c r="H24" s="313"/>
      <c r="I24" s="152"/>
      <c r="J24" s="153"/>
      <c r="K24" s="154"/>
      <c r="L24" s="153"/>
      <c r="M24" s="155"/>
      <c r="N24" s="155" t="s">
        <v>1</v>
      </c>
      <c r="O24" s="155"/>
      <c r="P24" s="314" t="s">
        <v>192</v>
      </c>
      <c r="Q24" s="172"/>
      <c r="R24" s="165"/>
      <c r="S24" s="315"/>
      <c r="T24" s="158"/>
      <c r="U24" s="320"/>
      <c r="V24" s="316"/>
      <c r="W24" s="315"/>
      <c r="X24" s="158"/>
      <c r="Y24" s="320"/>
      <c r="Z24" s="316"/>
      <c r="AA24" s="315"/>
      <c r="AB24" s="158"/>
      <c r="AC24" s="320"/>
      <c r="AD24" s="316"/>
      <c r="AE24" s="315"/>
      <c r="AF24" s="158"/>
      <c r="AG24" s="320"/>
      <c r="AH24" s="316"/>
      <c r="AK24" s="13"/>
      <c r="AL24" s="13"/>
      <c r="AZ24" s="715" t="str">
        <f t="shared" si="0"/>
        <v/>
      </c>
      <c r="BB24" s="721" t="str">
        <f>IFERROR(VLOOKUP(TRIM(D24)&amp;TRIM(E24),'国体選考会-女子'!$BC$5:$BC$74,2,FALSE),"")</f>
        <v/>
      </c>
    </row>
    <row r="25" spans="1:54" ht="18" customHeight="1" x14ac:dyDescent="0.15">
      <c r="A25" s="673">
        <v>21</v>
      </c>
      <c r="B25" s="297"/>
      <c r="C25" s="195"/>
      <c r="D25" s="70"/>
      <c r="E25" s="298"/>
      <c r="F25" s="71"/>
      <c r="G25" s="71"/>
      <c r="H25" s="299"/>
      <c r="I25" s="72"/>
      <c r="J25" s="73"/>
      <c r="K25" s="74"/>
      <c r="L25" s="73"/>
      <c r="M25" s="75"/>
      <c r="N25" s="75" t="s">
        <v>1</v>
      </c>
      <c r="O25" s="75"/>
      <c r="P25" s="309" t="s">
        <v>192</v>
      </c>
      <c r="Q25" s="85"/>
      <c r="R25" s="83"/>
      <c r="S25" s="310"/>
      <c r="T25" s="77"/>
      <c r="U25" s="318"/>
      <c r="V25" s="302"/>
      <c r="W25" s="310"/>
      <c r="X25" s="77"/>
      <c r="Y25" s="318"/>
      <c r="Z25" s="302"/>
      <c r="AA25" s="310"/>
      <c r="AB25" s="77"/>
      <c r="AC25" s="318"/>
      <c r="AD25" s="302"/>
      <c r="AE25" s="310"/>
      <c r="AF25" s="77"/>
      <c r="AG25" s="318"/>
      <c r="AH25" s="302"/>
      <c r="AK25" s="13"/>
      <c r="AL25" s="13"/>
      <c r="AZ25" s="715" t="str">
        <f t="shared" si="0"/>
        <v/>
      </c>
      <c r="BB25" s="721" t="str">
        <f>IFERROR(VLOOKUP(TRIM(D25)&amp;TRIM(E25),'国体選考会-女子'!$BC$5:$BC$74,2,FALSE),"")</f>
        <v/>
      </c>
    </row>
    <row r="26" spans="1:54" ht="18" customHeight="1" x14ac:dyDescent="0.15">
      <c r="A26" s="673">
        <v>22</v>
      </c>
      <c r="B26" s="297"/>
      <c r="C26" s="195"/>
      <c r="D26" s="70"/>
      <c r="E26" s="298"/>
      <c r="F26" s="71"/>
      <c r="G26" s="71"/>
      <c r="H26" s="299"/>
      <c r="I26" s="72"/>
      <c r="J26" s="73"/>
      <c r="K26" s="74"/>
      <c r="L26" s="73"/>
      <c r="M26" s="75"/>
      <c r="N26" s="75" t="s">
        <v>1</v>
      </c>
      <c r="O26" s="75"/>
      <c r="P26" s="309" t="s">
        <v>192</v>
      </c>
      <c r="Q26" s="85"/>
      <c r="R26" s="83"/>
      <c r="S26" s="310"/>
      <c r="T26" s="77"/>
      <c r="U26" s="318"/>
      <c r="V26" s="302"/>
      <c r="W26" s="310"/>
      <c r="X26" s="77"/>
      <c r="Y26" s="318"/>
      <c r="Z26" s="302"/>
      <c r="AA26" s="310"/>
      <c r="AB26" s="77"/>
      <c r="AC26" s="318"/>
      <c r="AD26" s="302"/>
      <c r="AE26" s="310"/>
      <c r="AF26" s="77"/>
      <c r="AG26" s="318"/>
      <c r="AH26" s="302"/>
      <c r="AK26" s="13"/>
      <c r="AL26" s="13"/>
      <c r="AZ26" s="715" t="str">
        <f t="shared" si="0"/>
        <v/>
      </c>
      <c r="BB26" s="721" t="str">
        <f>IFERROR(VLOOKUP(TRIM(D26)&amp;TRIM(E26),'国体選考会-女子'!$BC$5:$BC$74,2,FALSE),"")</f>
        <v/>
      </c>
    </row>
    <row r="27" spans="1:54" ht="18" customHeight="1" x14ac:dyDescent="0.15">
      <c r="A27" s="673">
        <v>23</v>
      </c>
      <c r="B27" s="297"/>
      <c r="C27" s="195"/>
      <c r="D27" s="70"/>
      <c r="E27" s="298"/>
      <c r="F27" s="71"/>
      <c r="G27" s="71"/>
      <c r="H27" s="299"/>
      <c r="I27" s="72"/>
      <c r="J27" s="73"/>
      <c r="K27" s="74"/>
      <c r="L27" s="73"/>
      <c r="M27" s="75"/>
      <c r="N27" s="75" t="s">
        <v>1</v>
      </c>
      <c r="O27" s="75"/>
      <c r="P27" s="309" t="s">
        <v>192</v>
      </c>
      <c r="Q27" s="85"/>
      <c r="R27" s="83"/>
      <c r="S27" s="310"/>
      <c r="T27" s="77"/>
      <c r="U27" s="318"/>
      <c r="V27" s="302"/>
      <c r="W27" s="310"/>
      <c r="X27" s="77"/>
      <c r="Y27" s="318"/>
      <c r="Z27" s="302"/>
      <c r="AA27" s="310"/>
      <c r="AB27" s="77"/>
      <c r="AC27" s="318"/>
      <c r="AD27" s="302"/>
      <c r="AE27" s="310"/>
      <c r="AF27" s="77"/>
      <c r="AG27" s="318"/>
      <c r="AH27" s="302"/>
      <c r="AK27" s="13"/>
      <c r="AL27" s="13"/>
      <c r="AZ27" s="715" t="str">
        <f t="shared" si="0"/>
        <v/>
      </c>
      <c r="BB27" s="721" t="str">
        <f>IFERROR(VLOOKUP(TRIM(D27)&amp;TRIM(E27),'国体選考会-女子'!$BC$5:$BC$74,2,FALSE),"")</f>
        <v/>
      </c>
    </row>
    <row r="28" spans="1:54" ht="18" customHeight="1" x14ac:dyDescent="0.15">
      <c r="A28" s="673">
        <v>24</v>
      </c>
      <c r="B28" s="297"/>
      <c r="C28" s="195"/>
      <c r="D28" s="70"/>
      <c r="E28" s="298"/>
      <c r="F28" s="71"/>
      <c r="G28" s="71"/>
      <c r="H28" s="299"/>
      <c r="I28" s="72"/>
      <c r="J28" s="73"/>
      <c r="K28" s="74"/>
      <c r="L28" s="73"/>
      <c r="M28" s="75"/>
      <c r="N28" s="75" t="s">
        <v>1</v>
      </c>
      <c r="O28" s="75"/>
      <c r="P28" s="309" t="s">
        <v>192</v>
      </c>
      <c r="Q28" s="85"/>
      <c r="R28" s="83"/>
      <c r="S28" s="310"/>
      <c r="T28" s="77"/>
      <c r="U28" s="318"/>
      <c r="V28" s="302"/>
      <c r="W28" s="310"/>
      <c r="X28" s="77"/>
      <c r="Y28" s="318"/>
      <c r="Z28" s="302"/>
      <c r="AA28" s="310"/>
      <c r="AB28" s="77"/>
      <c r="AC28" s="318"/>
      <c r="AD28" s="302"/>
      <c r="AE28" s="310"/>
      <c r="AF28" s="77"/>
      <c r="AG28" s="318"/>
      <c r="AH28" s="302"/>
      <c r="AK28" s="13"/>
      <c r="AL28" s="13"/>
      <c r="AZ28" s="715" t="str">
        <f t="shared" si="0"/>
        <v/>
      </c>
      <c r="BB28" s="721" t="str">
        <f>IFERROR(VLOOKUP(TRIM(D28)&amp;TRIM(E28),'国体選考会-女子'!$BC$5:$BC$74,2,FALSE),"")</f>
        <v/>
      </c>
    </row>
    <row r="29" spans="1:54" ht="18" customHeight="1" x14ac:dyDescent="0.15">
      <c r="A29" s="674">
        <v>25</v>
      </c>
      <c r="B29" s="303"/>
      <c r="C29" s="196"/>
      <c r="D29" s="144"/>
      <c r="E29" s="304"/>
      <c r="F29" s="145"/>
      <c r="G29" s="145"/>
      <c r="H29" s="305"/>
      <c r="I29" s="146"/>
      <c r="J29" s="147"/>
      <c r="K29" s="148"/>
      <c r="L29" s="147"/>
      <c r="M29" s="149"/>
      <c r="N29" s="149" t="s">
        <v>1</v>
      </c>
      <c r="O29" s="149"/>
      <c r="P29" s="306" t="s">
        <v>192</v>
      </c>
      <c r="Q29" s="169"/>
      <c r="R29" s="163"/>
      <c r="S29" s="307"/>
      <c r="T29" s="156"/>
      <c r="U29" s="319"/>
      <c r="V29" s="308"/>
      <c r="W29" s="307"/>
      <c r="X29" s="156"/>
      <c r="Y29" s="319"/>
      <c r="Z29" s="308"/>
      <c r="AA29" s="307"/>
      <c r="AB29" s="156"/>
      <c r="AC29" s="319"/>
      <c r="AD29" s="308"/>
      <c r="AE29" s="307"/>
      <c r="AF29" s="156"/>
      <c r="AG29" s="319"/>
      <c r="AH29" s="308"/>
      <c r="AK29" s="13"/>
      <c r="AL29" s="13"/>
      <c r="AZ29" s="715" t="str">
        <f t="shared" si="0"/>
        <v/>
      </c>
      <c r="BB29" s="721" t="str">
        <f>IFERROR(VLOOKUP(TRIM(D29)&amp;TRIM(E29),'国体選考会-女子'!$BC$5:$BC$74,2,FALSE),"")</f>
        <v/>
      </c>
    </row>
    <row r="30" spans="1:54" ht="18" customHeight="1" x14ac:dyDescent="0.15">
      <c r="A30" s="673">
        <v>26</v>
      </c>
      <c r="B30" s="297"/>
      <c r="C30" s="195"/>
      <c r="D30" s="70"/>
      <c r="E30" s="298"/>
      <c r="F30" s="71"/>
      <c r="G30" s="71"/>
      <c r="H30" s="299"/>
      <c r="I30" s="72"/>
      <c r="J30" s="73"/>
      <c r="K30" s="74"/>
      <c r="L30" s="73"/>
      <c r="M30" s="75"/>
      <c r="N30" s="75" t="s">
        <v>1</v>
      </c>
      <c r="O30" s="75"/>
      <c r="P30" s="309" t="s">
        <v>192</v>
      </c>
      <c r="Q30" s="85"/>
      <c r="R30" s="83"/>
      <c r="S30" s="310"/>
      <c r="T30" s="77"/>
      <c r="U30" s="318"/>
      <c r="V30" s="302"/>
      <c r="W30" s="310"/>
      <c r="X30" s="77"/>
      <c r="Y30" s="318"/>
      <c r="Z30" s="302"/>
      <c r="AA30" s="310"/>
      <c r="AB30" s="77"/>
      <c r="AC30" s="318"/>
      <c r="AD30" s="302"/>
      <c r="AE30" s="310"/>
      <c r="AF30" s="77"/>
      <c r="AG30" s="318"/>
      <c r="AH30" s="302"/>
      <c r="AK30" s="13"/>
      <c r="AL30" s="13"/>
      <c r="AZ30" s="715" t="str">
        <f t="shared" si="0"/>
        <v/>
      </c>
      <c r="BB30" s="721" t="str">
        <f>IFERROR(VLOOKUP(TRIM(D30)&amp;TRIM(E30),'国体選考会-女子'!$BC$5:$BC$74,2,FALSE),"")</f>
        <v/>
      </c>
    </row>
    <row r="31" spans="1:54" ht="18" customHeight="1" x14ac:dyDescent="0.15">
      <c r="A31" s="673">
        <v>27</v>
      </c>
      <c r="B31" s="297"/>
      <c r="C31" s="195"/>
      <c r="D31" s="70"/>
      <c r="E31" s="298"/>
      <c r="F31" s="71"/>
      <c r="G31" s="71"/>
      <c r="H31" s="299"/>
      <c r="I31" s="72"/>
      <c r="J31" s="73"/>
      <c r="K31" s="74"/>
      <c r="L31" s="73"/>
      <c r="M31" s="75"/>
      <c r="N31" s="75" t="s">
        <v>1</v>
      </c>
      <c r="O31" s="75"/>
      <c r="P31" s="309" t="s">
        <v>192</v>
      </c>
      <c r="Q31" s="85"/>
      <c r="R31" s="83"/>
      <c r="S31" s="310"/>
      <c r="T31" s="77"/>
      <c r="U31" s="318"/>
      <c r="V31" s="302"/>
      <c r="W31" s="310"/>
      <c r="X31" s="77"/>
      <c r="Y31" s="318"/>
      <c r="Z31" s="302"/>
      <c r="AA31" s="310"/>
      <c r="AB31" s="77"/>
      <c r="AC31" s="318"/>
      <c r="AD31" s="302"/>
      <c r="AE31" s="310"/>
      <c r="AF31" s="77"/>
      <c r="AG31" s="318"/>
      <c r="AH31" s="302"/>
      <c r="AK31" s="13"/>
      <c r="AL31" s="13"/>
      <c r="AZ31" s="715" t="str">
        <f t="shared" si="0"/>
        <v/>
      </c>
      <c r="BB31" s="721" t="str">
        <f>IFERROR(VLOOKUP(TRIM(D31)&amp;TRIM(E31),'国体選考会-女子'!$BC$5:$BC$74,2,FALSE),"")</f>
        <v/>
      </c>
    </row>
    <row r="32" spans="1:54" ht="18" customHeight="1" x14ac:dyDescent="0.15">
      <c r="A32" s="673">
        <v>28</v>
      </c>
      <c r="B32" s="297"/>
      <c r="C32" s="195"/>
      <c r="D32" s="70"/>
      <c r="E32" s="298"/>
      <c r="F32" s="71"/>
      <c r="G32" s="71"/>
      <c r="H32" s="299"/>
      <c r="I32" s="72"/>
      <c r="J32" s="73"/>
      <c r="K32" s="74"/>
      <c r="L32" s="73"/>
      <c r="M32" s="75"/>
      <c r="N32" s="75" t="s">
        <v>1</v>
      </c>
      <c r="O32" s="75"/>
      <c r="P32" s="309" t="s">
        <v>192</v>
      </c>
      <c r="Q32" s="85"/>
      <c r="R32" s="83"/>
      <c r="S32" s="310"/>
      <c r="T32" s="77"/>
      <c r="U32" s="318"/>
      <c r="V32" s="302"/>
      <c r="W32" s="310"/>
      <c r="X32" s="77"/>
      <c r="Y32" s="318"/>
      <c r="Z32" s="302"/>
      <c r="AA32" s="310"/>
      <c r="AB32" s="77"/>
      <c r="AC32" s="318"/>
      <c r="AD32" s="302"/>
      <c r="AE32" s="310"/>
      <c r="AF32" s="77"/>
      <c r="AG32" s="318"/>
      <c r="AH32" s="302"/>
      <c r="AK32" s="13"/>
      <c r="AL32" s="13"/>
      <c r="AZ32" s="715" t="str">
        <f t="shared" si="0"/>
        <v/>
      </c>
      <c r="BB32" s="721" t="str">
        <f>IFERROR(VLOOKUP(TRIM(D32)&amp;TRIM(E32),'国体選考会-女子'!$BC$5:$BC$74,2,FALSE),"")</f>
        <v/>
      </c>
    </row>
    <row r="33" spans="1:54" ht="18" customHeight="1" x14ac:dyDescent="0.15">
      <c r="A33" s="673">
        <v>29</v>
      </c>
      <c r="B33" s="297"/>
      <c r="C33" s="195"/>
      <c r="D33" s="70"/>
      <c r="E33" s="298"/>
      <c r="F33" s="71"/>
      <c r="G33" s="71"/>
      <c r="H33" s="299"/>
      <c r="I33" s="72"/>
      <c r="J33" s="73"/>
      <c r="K33" s="74"/>
      <c r="L33" s="73"/>
      <c r="M33" s="75"/>
      <c r="N33" s="75" t="s">
        <v>1</v>
      </c>
      <c r="O33" s="75"/>
      <c r="P33" s="309" t="s">
        <v>192</v>
      </c>
      <c r="Q33" s="85"/>
      <c r="R33" s="83"/>
      <c r="S33" s="310"/>
      <c r="T33" s="77"/>
      <c r="U33" s="318"/>
      <c r="V33" s="302"/>
      <c r="W33" s="310"/>
      <c r="X33" s="77"/>
      <c r="Y33" s="318"/>
      <c r="Z33" s="302"/>
      <c r="AA33" s="310"/>
      <c r="AB33" s="77"/>
      <c r="AC33" s="318"/>
      <c r="AD33" s="302"/>
      <c r="AE33" s="310"/>
      <c r="AF33" s="77"/>
      <c r="AG33" s="318"/>
      <c r="AH33" s="302"/>
      <c r="AL33" s="13"/>
      <c r="AZ33" s="715" t="str">
        <f t="shared" si="0"/>
        <v/>
      </c>
      <c r="BB33" s="721" t="str">
        <f>IFERROR(VLOOKUP(TRIM(D33)&amp;TRIM(E33),'国体選考会-女子'!$BC$5:$BC$74,2,FALSE),"")</f>
        <v/>
      </c>
    </row>
    <row r="34" spans="1:54" ht="18" customHeight="1" thickBot="1" x14ac:dyDescent="0.2">
      <c r="A34" s="675">
        <v>30</v>
      </c>
      <c r="B34" s="311"/>
      <c r="C34" s="197"/>
      <c r="D34" s="150"/>
      <c r="E34" s="312"/>
      <c r="F34" s="151"/>
      <c r="G34" s="151"/>
      <c r="H34" s="313"/>
      <c r="I34" s="152"/>
      <c r="J34" s="153"/>
      <c r="K34" s="154"/>
      <c r="L34" s="153"/>
      <c r="M34" s="155"/>
      <c r="N34" s="155" t="s">
        <v>1</v>
      </c>
      <c r="O34" s="155"/>
      <c r="P34" s="314" t="s">
        <v>192</v>
      </c>
      <c r="Q34" s="172"/>
      <c r="R34" s="165"/>
      <c r="S34" s="315"/>
      <c r="T34" s="158"/>
      <c r="U34" s="320"/>
      <c r="V34" s="316"/>
      <c r="W34" s="315"/>
      <c r="X34" s="158"/>
      <c r="Y34" s="320"/>
      <c r="Z34" s="316"/>
      <c r="AA34" s="315"/>
      <c r="AB34" s="158"/>
      <c r="AC34" s="320"/>
      <c r="AD34" s="316"/>
      <c r="AE34" s="315"/>
      <c r="AF34" s="158"/>
      <c r="AG34" s="320"/>
      <c r="AH34" s="316"/>
      <c r="AL34" s="13"/>
      <c r="AZ34" s="715" t="str">
        <f t="shared" si="0"/>
        <v/>
      </c>
      <c r="BB34" s="721" t="str">
        <f>IFERROR(VLOOKUP(TRIM(D34)&amp;TRIM(E34),'国体選考会-女子'!$BC$5:$BC$74,2,FALSE),"")</f>
        <v/>
      </c>
    </row>
    <row r="35" spans="1:54" ht="18" customHeight="1" x14ac:dyDescent="0.15">
      <c r="A35" s="673">
        <v>31</v>
      </c>
      <c r="B35" s="297"/>
      <c r="C35" s="195"/>
      <c r="D35" s="70"/>
      <c r="E35" s="298"/>
      <c r="F35" s="71"/>
      <c r="G35" s="71"/>
      <c r="H35" s="299"/>
      <c r="I35" s="72"/>
      <c r="J35" s="73"/>
      <c r="K35" s="74"/>
      <c r="L35" s="73"/>
      <c r="M35" s="75"/>
      <c r="N35" s="75" t="s">
        <v>1</v>
      </c>
      <c r="O35" s="75"/>
      <c r="P35" s="309" t="s">
        <v>192</v>
      </c>
      <c r="Q35" s="85"/>
      <c r="R35" s="83"/>
      <c r="S35" s="310"/>
      <c r="T35" s="77"/>
      <c r="U35" s="318"/>
      <c r="V35" s="302"/>
      <c r="W35" s="310"/>
      <c r="X35" s="77"/>
      <c r="Y35" s="318"/>
      <c r="Z35" s="302"/>
      <c r="AA35" s="310"/>
      <c r="AB35" s="77"/>
      <c r="AC35" s="318"/>
      <c r="AD35" s="302"/>
      <c r="AE35" s="310"/>
      <c r="AF35" s="77"/>
      <c r="AG35" s="318"/>
      <c r="AH35" s="302"/>
      <c r="AL35" s="13"/>
      <c r="AZ35" s="715" t="str">
        <f t="shared" si="0"/>
        <v/>
      </c>
      <c r="BB35" s="721" t="str">
        <f>IFERROR(VLOOKUP(TRIM(D35)&amp;TRIM(E35),'国体選考会-女子'!$BC$5:$BC$74,2,FALSE),"")</f>
        <v/>
      </c>
    </row>
    <row r="36" spans="1:54" ht="18" customHeight="1" x14ac:dyDescent="0.15">
      <c r="A36" s="673">
        <v>32</v>
      </c>
      <c r="B36" s="297"/>
      <c r="C36" s="195"/>
      <c r="D36" s="70"/>
      <c r="E36" s="298"/>
      <c r="F36" s="71"/>
      <c r="G36" s="71"/>
      <c r="H36" s="299"/>
      <c r="I36" s="72"/>
      <c r="J36" s="73"/>
      <c r="K36" s="74"/>
      <c r="L36" s="73"/>
      <c r="M36" s="75"/>
      <c r="N36" s="75" t="s">
        <v>1</v>
      </c>
      <c r="O36" s="75"/>
      <c r="P36" s="309" t="s">
        <v>192</v>
      </c>
      <c r="Q36" s="85"/>
      <c r="R36" s="83"/>
      <c r="S36" s="310"/>
      <c r="T36" s="77"/>
      <c r="U36" s="318"/>
      <c r="V36" s="302"/>
      <c r="W36" s="310"/>
      <c r="X36" s="77"/>
      <c r="Y36" s="318"/>
      <c r="Z36" s="302"/>
      <c r="AA36" s="310"/>
      <c r="AB36" s="77"/>
      <c r="AC36" s="318"/>
      <c r="AD36" s="302"/>
      <c r="AE36" s="310"/>
      <c r="AF36" s="77"/>
      <c r="AG36" s="318"/>
      <c r="AH36" s="302"/>
      <c r="AL36" s="13"/>
      <c r="AZ36" s="715" t="str">
        <f t="shared" si="0"/>
        <v/>
      </c>
      <c r="BB36" s="721" t="str">
        <f>IFERROR(VLOOKUP(TRIM(D36)&amp;TRIM(E36),'国体選考会-女子'!$BC$5:$BC$74,2,FALSE),"")</f>
        <v/>
      </c>
    </row>
    <row r="37" spans="1:54" ht="18" customHeight="1" x14ac:dyDescent="0.15">
      <c r="A37" s="673">
        <v>33</v>
      </c>
      <c r="B37" s="297"/>
      <c r="C37" s="195"/>
      <c r="D37" s="70"/>
      <c r="E37" s="298"/>
      <c r="F37" s="71"/>
      <c r="G37" s="71"/>
      <c r="H37" s="299"/>
      <c r="I37" s="72"/>
      <c r="J37" s="73"/>
      <c r="K37" s="74"/>
      <c r="L37" s="73"/>
      <c r="M37" s="75"/>
      <c r="N37" s="75" t="s">
        <v>1</v>
      </c>
      <c r="O37" s="75"/>
      <c r="P37" s="309" t="s">
        <v>192</v>
      </c>
      <c r="Q37" s="85"/>
      <c r="R37" s="83"/>
      <c r="S37" s="310"/>
      <c r="T37" s="77"/>
      <c r="U37" s="318"/>
      <c r="V37" s="302"/>
      <c r="W37" s="310"/>
      <c r="X37" s="77"/>
      <c r="Y37" s="318"/>
      <c r="Z37" s="302"/>
      <c r="AA37" s="310"/>
      <c r="AB37" s="77"/>
      <c r="AC37" s="318"/>
      <c r="AD37" s="302"/>
      <c r="AE37" s="310"/>
      <c r="AF37" s="77"/>
      <c r="AG37" s="318"/>
      <c r="AH37" s="302"/>
      <c r="AL37" s="13"/>
      <c r="AZ37" s="715" t="str">
        <f t="shared" si="0"/>
        <v/>
      </c>
      <c r="BB37" s="721" t="str">
        <f>IFERROR(VLOOKUP(TRIM(D37)&amp;TRIM(E37),'国体選考会-女子'!$BC$5:$BC$74,2,FALSE),"")</f>
        <v/>
      </c>
    </row>
    <row r="38" spans="1:54" ht="18" customHeight="1" x14ac:dyDescent="0.15">
      <c r="A38" s="673">
        <v>34</v>
      </c>
      <c r="B38" s="297"/>
      <c r="C38" s="195"/>
      <c r="D38" s="70"/>
      <c r="E38" s="298"/>
      <c r="F38" s="71"/>
      <c r="G38" s="71"/>
      <c r="H38" s="299"/>
      <c r="I38" s="72"/>
      <c r="J38" s="73"/>
      <c r="K38" s="74"/>
      <c r="L38" s="73"/>
      <c r="M38" s="75"/>
      <c r="N38" s="75" t="s">
        <v>1</v>
      </c>
      <c r="O38" s="75"/>
      <c r="P38" s="309" t="s">
        <v>192</v>
      </c>
      <c r="Q38" s="85"/>
      <c r="R38" s="83"/>
      <c r="S38" s="310"/>
      <c r="T38" s="77"/>
      <c r="U38" s="318"/>
      <c r="V38" s="302"/>
      <c r="W38" s="310"/>
      <c r="X38" s="77"/>
      <c r="Y38" s="318"/>
      <c r="Z38" s="302"/>
      <c r="AA38" s="310"/>
      <c r="AB38" s="77"/>
      <c r="AC38" s="318"/>
      <c r="AD38" s="302"/>
      <c r="AE38" s="310"/>
      <c r="AF38" s="77"/>
      <c r="AG38" s="318"/>
      <c r="AH38" s="302"/>
      <c r="AL38" s="13"/>
      <c r="AZ38" s="715" t="str">
        <f t="shared" si="0"/>
        <v/>
      </c>
      <c r="BB38" s="721" t="str">
        <f>IFERROR(VLOOKUP(TRIM(D38)&amp;TRIM(E38),'国体選考会-女子'!$BC$5:$BC$74,2,FALSE),"")</f>
        <v/>
      </c>
    </row>
    <row r="39" spans="1:54" ht="18" customHeight="1" x14ac:dyDescent="0.15">
      <c r="A39" s="674">
        <v>35</v>
      </c>
      <c r="B39" s="303"/>
      <c r="C39" s="196"/>
      <c r="D39" s="144"/>
      <c r="E39" s="304"/>
      <c r="F39" s="145"/>
      <c r="G39" s="145"/>
      <c r="H39" s="305"/>
      <c r="I39" s="146"/>
      <c r="J39" s="147"/>
      <c r="K39" s="148"/>
      <c r="L39" s="147"/>
      <c r="M39" s="149"/>
      <c r="N39" s="149" t="s">
        <v>1</v>
      </c>
      <c r="O39" s="149"/>
      <c r="P39" s="306" t="s">
        <v>192</v>
      </c>
      <c r="Q39" s="169"/>
      <c r="R39" s="163"/>
      <c r="S39" s="307"/>
      <c r="T39" s="156"/>
      <c r="U39" s="319"/>
      <c r="V39" s="308"/>
      <c r="W39" s="307"/>
      <c r="X39" s="156"/>
      <c r="Y39" s="319"/>
      <c r="Z39" s="308"/>
      <c r="AA39" s="307"/>
      <c r="AB39" s="156"/>
      <c r="AC39" s="319"/>
      <c r="AD39" s="308"/>
      <c r="AE39" s="307"/>
      <c r="AF39" s="156"/>
      <c r="AG39" s="319"/>
      <c r="AH39" s="308"/>
      <c r="AL39" s="13"/>
      <c r="AZ39" s="715" t="str">
        <f t="shared" si="0"/>
        <v/>
      </c>
      <c r="BB39" s="721" t="str">
        <f>IFERROR(VLOOKUP(TRIM(D39)&amp;TRIM(E39),'国体選考会-女子'!$BC$5:$BC$74,2,FALSE),"")</f>
        <v/>
      </c>
    </row>
    <row r="40" spans="1:54" ht="18" customHeight="1" x14ac:dyDescent="0.15">
      <c r="A40" s="673">
        <v>36</v>
      </c>
      <c r="B40" s="297"/>
      <c r="C40" s="195"/>
      <c r="D40" s="70"/>
      <c r="E40" s="298"/>
      <c r="F40" s="71"/>
      <c r="G40" s="71"/>
      <c r="H40" s="299"/>
      <c r="I40" s="72"/>
      <c r="J40" s="73"/>
      <c r="K40" s="74"/>
      <c r="L40" s="73"/>
      <c r="M40" s="75"/>
      <c r="N40" s="75" t="s">
        <v>1</v>
      </c>
      <c r="O40" s="75"/>
      <c r="P40" s="309" t="s">
        <v>192</v>
      </c>
      <c r="Q40" s="85"/>
      <c r="R40" s="83"/>
      <c r="S40" s="310"/>
      <c r="T40" s="77"/>
      <c r="U40" s="318"/>
      <c r="V40" s="302"/>
      <c r="W40" s="310"/>
      <c r="X40" s="77"/>
      <c r="Y40" s="318"/>
      <c r="Z40" s="302"/>
      <c r="AA40" s="310"/>
      <c r="AB40" s="77"/>
      <c r="AC40" s="318"/>
      <c r="AD40" s="302"/>
      <c r="AE40" s="310"/>
      <c r="AF40" s="77"/>
      <c r="AG40" s="318"/>
      <c r="AH40" s="302"/>
      <c r="AL40" s="13"/>
      <c r="AZ40" s="715" t="str">
        <f t="shared" si="0"/>
        <v/>
      </c>
      <c r="BB40" s="721" t="str">
        <f>IFERROR(VLOOKUP(TRIM(D40)&amp;TRIM(E40),'国体選考会-女子'!$BC$5:$BC$74,2,FALSE),"")</f>
        <v/>
      </c>
    </row>
    <row r="41" spans="1:54" ht="18" customHeight="1" x14ac:dyDescent="0.15">
      <c r="A41" s="673">
        <v>37</v>
      </c>
      <c r="B41" s="297"/>
      <c r="C41" s="195"/>
      <c r="D41" s="70"/>
      <c r="E41" s="298"/>
      <c r="F41" s="71"/>
      <c r="G41" s="71"/>
      <c r="H41" s="299"/>
      <c r="I41" s="72"/>
      <c r="J41" s="73"/>
      <c r="K41" s="74"/>
      <c r="L41" s="73"/>
      <c r="M41" s="75"/>
      <c r="N41" s="75" t="s">
        <v>1</v>
      </c>
      <c r="O41" s="75"/>
      <c r="P41" s="309" t="s">
        <v>192</v>
      </c>
      <c r="Q41" s="85"/>
      <c r="R41" s="83"/>
      <c r="S41" s="310"/>
      <c r="T41" s="77"/>
      <c r="U41" s="318"/>
      <c r="V41" s="302"/>
      <c r="W41" s="310"/>
      <c r="X41" s="77"/>
      <c r="Y41" s="318"/>
      <c r="Z41" s="302"/>
      <c r="AA41" s="310"/>
      <c r="AB41" s="77"/>
      <c r="AC41" s="318"/>
      <c r="AD41" s="302"/>
      <c r="AE41" s="310"/>
      <c r="AF41" s="77"/>
      <c r="AG41" s="318"/>
      <c r="AH41" s="302"/>
      <c r="AL41" s="13"/>
      <c r="AZ41" s="715" t="str">
        <f t="shared" si="0"/>
        <v/>
      </c>
      <c r="BB41" s="721" t="str">
        <f>IFERROR(VLOOKUP(TRIM(D41)&amp;TRIM(E41),'国体選考会-女子'!$BC$5:$BC$74,2,FALSE),"")</f>
        <v/>
      </c>
    </row>
    <row r="42" spans="1:54" ht="18" customHeight="1" x14ac:dyDescent="0.15">
      <c r="A42" s="673">
        <v>38</v>
      </c>
      <c r="B42" s="297"/>
      <c r="C42" s="195"/>
      <c r="D42" s="70"/>
      <c r="E42" s="298"/>
      <c r="F42" s="71"/>
      <c r="G42" s="71"/>
      <c r="H42" s="299"/>
      <c r="I42" s="72"/>
      <c r="J42" s="73"/>
      <c r="K42" s="74"/>
      <c r="L42" s="73"/>
      <c r="M42" s="75"/>
      <c r="N42" s="75" t="s">
        <v>1</v>
      </c>
      <c r="O42" s="75"/>
      <c r="P42" s="309" t="s">
        <v>192</v>
      </c>
      <c r="Q42" s="85"/>
      <c r="R42" s="83"/>
      <c r="S42" s="310"/>
      <c r="T42" s="77"/>
      <c r="U42" s="318"/>
      <c r="V42" s="302"/>
      <c r="W42" s="310"/>
      <c r="X42" s="77"/>
      <c r="Y42" s="318"/>
      <c r="Z42" s="302"/>
      <c r="AA42" s="310"/>
      <c r="AB42" s="77"/>
      <c r="AC42" s="318"/>
      <c r="AD42" s="302"/>
      <c r="AE42" s="310"/>
      <c r="AF42" s="77"/>
      <c r="AG42" s="318"/>
      <c r="AH42" s="302"/>
      <c r="AL42" s="13"/>
      <c r="AZ42" s="715" t="str">
        <f t="shared" si="0"/>
        <v/>
      </c>
      <c r="BB42" s="721" t="str">
        <f>IFERROR(VLOOKUP(TRIM(D42)&amp;TRIM(E42),'国体選考会-女子'!$BC$5:$BC$74,2,FALSE),"")</f>
        <v/>
      </c>
    </row>
    <row r="43" spans="1:54" ht="18" customHeight="1" x14ac:dyDescent="0.15">
      <c r="A43" s="673">
        <v>39</v>
      </c>
      <c r="B43" s="297"/>
      <c r="C43" s="195"/>
      <c r="D43" s="70"/>
      <c r="E43" s="298"/>
      <c r="F43" s="71"/>
      <c r="G43" s="71"/>
      <c r="H43" s="299"/>
      <c r="I43" s="72"/>
      <c r="J43" s="73"/>
      <c r="K43" s="74"/>
      <c r="L43" s="73"/>
      <c r="M43" s="75"/>
      <c r="N43" s="75" t="s">
        <v>1</v>
      </c>
      <c r="O43" s="75"/>
      <c r="P43" s="309" t="s">
        <v>192</v>
      </c>
      <c r="Q43" s="85"/>
      <c r="R43" s="83"/>
      <c r="S43" s="310"/>
      <c r="T43" s="77"/>
      <c r="U43" s="318"/>
      <c r="V43" s="302"/>
      <c r="W43" s="310"/>
      <c r="X43" s="77"/>
      <c r="Y43" s="318"/>
      <c r="Z43" s="302"/>
      <c r="AA43" s="310"/>
      <c r="AB43" s="77"/>
      <c r="AC43" s="318"/>
      <c r="AD43" s="302"/>
      <c r="AE43" s="310"/>
      <c r="AF43" s="77"/>
      <c r="AG43" s="318"/>
      <c r="AH43" s="302"/>
      <c r="AL43" s="13"/>
      <c r="AZ43" s="715" t="str">
        <f t="shared" si="0"/>
        <v/>
      </c>
      <c r="BB43" s="721" t="str">
        <f>IFERROR(VLOOKUP(TRIM(D43)&amp;TRIM(E43),'国体選考会-女子'!$BC$5:$BC$74,2,FALSE),"")</f>
        <v/>
      </c>
    </row>
    <row r="44" spans="1:54" ht="18" customHeight="1" thickBot="1" x14ac:dyDescent="0.2">
      <c r="A44" s="675">
        <v>40</v>
      </c>
      <c r="B44" s="311"/>
      <c r="C44" s="197"/>
      <c r="D44" s="150"/>
      <c r="E44" s="312"/>
      <c r="F44" s="151"/>
      <c r="G44" s="151"/>
      <c r="H44" s="313"/>
      <c r="I44" s="152"/>
      <c r="J44" s="153"/>
      <c r="K44" s="154"/>
      <c r="L44" s="153"/>
      <c r="M44" s="155"/>
      <c r="N44" s="155" t="s">
        <v>1</v>
      </c>
      <c r="O44" s="155"/>
      <c r="P44" s="314" t="s">
        <v>192</v>
      </c>
      <c r="Q44" s="172"/>
      <c r="R44" s="165"/>
      <c r="S44" s="315"/>
      <c r="T44" s="158"/>
      <c r="U44" s="320"/>
      <c r="V44" s="316"/>
      <c r="W44" s="315"/>
      <c r="X44" s="158"/>
      <c r="Y44" s="320"/>
      <c r="Z44" s="316"/>
      <c r="AA44" s="315"/>
      <c r="AB44" s="158"/>
      <c r="AC44" s="320"/>
      <c r="AD44" s="316"/>
      <c r="AE44" s="315"/>
      <c r="AF44" s="158"/>
      <c r="AG44" s="320"/>
      <c r="AH44" s="316"/>
      <c r="AL44" s="13"/>
      <c r="AZ44" s="715" t="str">
        <f t="shared" si="0"/>
        <v/>
      </c>
      <c r="BB44" s="721" t="str">
        <f>IFERROR(VLOOKUP(TRIM(D44)&amp;TRIM(E44),'国体選考会-女子'!$BC$5:$BC$74,2,FALSE),"")</f>
        <v/>
      </c>
    </row>
    <row r="45" spans="1:54" ht="18" customHeight="1" x14ac:dyDescent="0.15">
      <c r="A45" s="673">
        <v>41</v>
      </c>
      <c r="B45" s="297"/>
      <c r="C45" s="195"/>
      <c r="D45" s="70"/>
      <c r="E45" s="298"/>
      <c r="F45" s="71"/>
      <c r="G45" s="71"/>
      <c r="H45" s="299"/>
      <c r="I45" s="72"/>
      <c r="J45" s="73"/>
      <c r="K45" s="74"/>
      <c r="L45" s="73"/>
      <c r="M45" s="75"/>
      <c r="N45" s="75" t="s">
        <v>1</v>
      </c>
      <c r="O45" s="75"/>
      <c r="P45" s="309" t="s">
        <v>192</v>
      </c>
      <c r="Q45" s="85"/>
      <c r="R45" s="83"/>
      <c r="S45" s="310"/>
      <c r="T45" s="77"/>
      <c r="U45" s="318"/>
      <c r="V45" s="302"/>
      <c r="W45" s="310"/>
      <c r="X45" s="77"/>
      <c r="Y45" s="318"/>
      <c r="Z45" s="302"/>
      <c r="AA45" s="310"/>
      <c r="AB45" s="77"/>
      <c r="AC45" s="318"/>
      <c r="AD45" s="302"/>
      <c r="AE45" s="310"/>
      <c r="AF45" s="77"/>
      <c r="AG45" s="318"/>
      <c r="AH45" s="302"/>
      <c r="AL45" s="13"/>
      <c r="AZ45" s="715" t="str">
        <f t="shared" si="0"/>
        <v/>
      </c>
      <c r="BB45" s="721" t="str">
        <f>IFERROR(VLOOKUP(TRIM(D45)&amp;TRIM(E45),'国体選考会-女子'!$BC$5:$BC$74,2,FALSE),"")</f>
        <v/>
      </c>
    </row>
    <row r="46" spans="1:54" ht="18" customHeight="1" x14ac:dyDescent="0.15">
      <c r="A46" s="673">
        <v>42</v>
      </c>
      <c r="B46" s="297"/>
      <c r="C46" s="195"/>
      <c r="D46" s="70"/>
      <c r="E46" s="298"/>
      <c r="F46" s="71"/>
      <c r="G46" s="71"/>
      <c r="H46" s="299"/>
      <c r="I46" s="72"/>
      <c r="J46" s="73"/>
      <c r="K46" s="74"/>
      <c r="L46" s="73"/>
      <c r="M46" s="75"/>
      <c r="N46" s="75" t="s">
        <v>1</v>
      </c>
      <c r="O46" s="75"/>
      <c r="P46" s="309" t="s">
        <v>192</v>
      </c>
      <c r="Q46" s="85"/>
      <c r="R46" s="83"/>
      <c r="S46" s="310"/>
      <c r="T46" s="77"/>
      <c r="U46" s="318"/>
      <c r="V46" s="302"/>
      <c r="W46" s="310"/>
      <c r="X46" s="77"/>
      <c r="Y46" s="318"/>
      <c r="Z46" s="302"/>
      <c r="AA46" s="310"/>
      <c r="AB46" s="77"/>
      <c r="AC46" s="318"/>
      <c r="AD46" s="302"/>
      <c r="AE46" s="310"/>
      <c r="AF46" s="77"/>
      <c r="AG46" s="318"/>
      <c r="AH46" s="302"/>
      <c r="AL46" s="13"/>
      <c r="AZ46" s="715" t="str">
        <f t="shared" si="0"/>
        <v/>
      </c>
      <c r="BB46" s="721" t="str">
        <f>IFERROR(VLOOKUP(TRIM(D46)&amp;TRIM(E46),'国体選考会-女子'!$BC$5:$BC$74,2,FALSE),"")</f>
        <v/>
      </c>
    </row>
    <row r="47" spans="1:54" ht="18" customHeight="1" x14ac:dyDescent="0.15">
      <c r="A47" s="673">
        <v>43</v>
      </c>
      <c r="B47" s="297"/>
      <c r="C47" s="195"/>
      <c r="D47" s="70"/>
      <c r="E47" s="298"/>
      <c r="F47" s="71"/>
      <c r="G47" s="71"/>
      <c r="H47" s="299"/>
      <c r="I47" s="72"/>
      <c r="J47" s="73"/>
      <c r="K47" s="74"/>
      <c r="L47" s="73"/>
      <c r="M47" s="75"/>
      <c r="N47" s="75" t="s">
        <v>1</v>
      </c>
      <c r="O47" s="75"/>
      <c r="P47" s="309" t="s">
        <v>192</v>
      </c>
      <c r="Q47" s="85"/>
      <c r="R47" s="83"/>
      <c r="S47" s="310"/>
      <c r="T47" s="77"/>
      <c r="U47" s="318"/>
      <c r="V47" s="302"/>
      <c r="W47" s="310"/>
      <c r="X47" s="77"/>
      <c r="Y47" s="318"/>
      <c r="Z47" s="302"/>
      <c r="AA47" s="310"/>
      <c r="AB47" s="77"/>
      <c r="AC47" s="318"/>
      <c r="AD47" s="302"/>
      <c r="AE47" s="310"/>
      <c r="AF47" s="77"/>
      <c r="AG47" s="318"/>
      <c r="AH47" s="302"/>
      <c r="AL47" s="13"/>
      <c r="AZ47" s="715" t="str">
        <f t="shared" si="0"/>
        <v/>
      </c>
      <c r="BB47" s="721" t="str">
        <f>IFERROR(VLOOKUP(TRIM(D47)&amp;TRIM(E47),'国体選考会-女子'!$BC$5:$BC$74,2,FALSE),"")</f>
        <v/>
      </c>
    </row>
    <row r="48" spans="1:54" ht="18" customHeight="1" x14ac:dyDescent="0.15">
      <c r="A48" s="673">
        <v>44</v>
      </c>
      <c r="B48" s="297"/>
      <c r="C48" s="195"/>
      <c r="D48" s="70"/>
      <c r="E48" s="298"/>
      <c r="F48" s="71"/>
      <c r="G48" s="71"/>
      <c r="H48" s="299"/>
      <c r="I48" s="72"/>
      <c r="J48" s="73"/>
      <c r="K48" s="74"/>
      <c r="L48" s="73"/>
      <c r="M48" s="75"/>
      <c r="N48" s="75" t="s">
        <v>1</v>
      </c>
      <c r="O48" s="75"/>
      <c r="P48" s="309" t="s">
        <v>192</v>
      </c>
      <c r="Q48" s="85"/>
      <c r="R48" s="83"/>
      <c r="S48" s="310"/>
      <c r="T48" s="77"/>
      <c r="U48" s="318"/>
      <c r="V48" s="302"/>
      <c r="W48" s="310"/>
      <c r="X48" s="77"/>
      <c r="Y48" s="318"/>
      <c r="Z48" s="302"/>
      <c r="AA48" s="310"/>
      <c r="AB48" s="77"/>
      <c r="AC48" s="318"/>
      <c r="AD48" s="302"/>
      <c r="AE48" s="310"/>
      <c r="AF48" s="77"/>
      <c r="AG48" s="318"/>
      <c r="AH48" s="302"/>
      <c r="AL48" s="13"/>
      <c r="AZ48" s="715" t="str">
        <f t="shared" si="0"/>
        <v/>
      </c>
      <c r="BB48" s="721" t="str">
        <f>IFERROR(VLOOKUP(TRIM(D48)&amp;TRIM(E48),'国体選考会-女子'!$BC$5:$BC$74,2,FALSE),"")</f>
        <v/>
      </c>
    </row>
    <row r="49" spans="1:54" ht="18" customHeight="1" x14ac:dyDescent="0.15">
      <c r="A49" s="674">
        <v>45</v>
      </c>
      <c r="B49" s="303"/>
      <c r="C49" s="196"/>
      <c r="D49" s="144"/>
      <c r="E49" s="304"/>
      <c r="F49" s="145"/>
      <c r="G49" s="145"/>
      <c r="H49" s="305"/>
      <c r="I49" s="146"/>
      <c r="J49" s="147"/>
      <c r="K49" s="148"/>
      <c r="L49" s="147"/>
      <c r="M49" s="149"/>
      <c r="N49" s="149" t="s">
        <v>1</v>
      </c>
      <c r="O49" s="149"/>
      <c r="P49" s="306" t="s">
        <v>192</v>
      </c>
      <c r="Q49" s="169"/>
      <c r="R49" s="163"/>
      <c r="S49" s="307"/>
      <c r="T49" s="156"/>
      <c r="U49" s="319"/>
      <c r="V49" s="308"/>
      <c r="W49" s="307"/>
      <c r="X49" s="156"/>
      <c r="Y49" s="319"/>
      <c r="Z49" s="308"/>
      <c r="AA49" s="307"/>
      <c r="AB49" s="156"/>
      <c r="AC49" s="319"/>
      <c r="AD49" s="308"/>
      <c r="AE49" s="307"/>
      <c r="AF49" s="156"/>
      <c r="AG49" s="319"/>
      <c r="AH49" s="308"/>
      <c r="AL49" s="13"/>
      <c r="AZ49" s="715" t="str">
        <f t="shared" si="0"/>
        <v/>
      </c>
      <c r="BB49" s="721" t="str">
        <f>IFERROR(VLOOKUP(TRIM(D49)&amp;TRIM(E49),'国体選考会-女子'!$BC$5:$BC$74,2,FALSE),"")</f>
        <v/>
      </c>
    </row>
    <row r="50" spans="1:54" ht="18" customHeight="1" x14ac:dyDescent="0.15">
      <c r="A50" s="673">
        <v>46</v>
      </c>
      <c r="B50" s="297"/>
      <c r="C50" s="195"/>
      <c r="D50" s="70"/>
      <c r="E50" s="298"/>
      <c r="F50" s="71"/>
      <c r="G50" s="71"/>
      <c r="H50" s="299"/>
      <c r="I50" s="72"/>
      <c r="J50" s="73"/>
      <c r="K50" s="74"/>
      <c r="L50" s="73"/>
      <c r="M50" s="75"/>
      <c r="N50" s="75" t="s">
        <v>1</v>
      </c>
      <c r="O50" s="75"/>
      <c r="P50" s="309" t="s">
        <v>192</v>
      </c>
      <c r="Q50" s="85"/>
      <c r="R50" s="83"/>
      <c r="S50" s="310"/>
      <c r="T50" s="77"/>
      <c r="U50" s="318"/>
      <c r="V50" s="302"/>
      <c r="W50" s="310"/>
      <c r="X50" s="77"/>
      <c r="Y50" s="318"/>
      <c r="Z50" s="302"/>
      <c r="AA50" s="310"/>
      <c r="AB50" s="77"/>
      <c r="AC50" s="318"/>
      <c r="AD50" s="302"/>
      <c r="AE50" s="310"/>
      <c r="AF50" s="77"/>
      <c r="AG50" s="318"/>
      <c r="AH50" s="302"/>
      <c r="AL50" s="13"/>
      <c r="AZ50" s="715" t="str">
        <f t="shared" si="0"/>
        <v/>
      </c>
      <c r="BB50" s="721" t="str">
        <f>IFERROR(VLOOKUP(TRIM(D50)&amp;TRIM(E50),'国体選考会-女子'!$BC$5:$BC$74,2,FALSE),"")</f>
        <v/>
      </c>
    </row>
    <row r="51" spans="1:54" ht="18" customHeight="1" x14ac:dyDescent="0.15">
      <c r="A51" s="673">
        <v>47</v>
      </c>
      <c r="B51" s="297"/>
      <c r="C51" s="195"/>
      <c r="D51" s="70"/>
      <c r="E51" s="298"/>
      <c r="F51" s="71"/>
      <c r="G51" s="71"/>
      <c r="H51" s="299"/>
      <c r="I51" s="72"/>
      <c r="J51" s="73"/>
      <c r="K51" s="74"/>
      <c r="L51" s="73"/>
      <c r="M51" s="75"/>
      <c r="N51" s="75" t="s">
        <v>1</v>
      </c>
      <c r="O51" s="75"/>
      <c r="P51" s="309" t="s">
        <v>192</v>
      </c>
      <c r="Q51" s="85"/>
      <c r="R51" s="83"/>
      <c r="S51" s="310"/>
      <c r="T51" s="77"/>
      <c r="U51" s="318"/>
      <c r="V51" s="302"/>
      <c r="W51" s="310"/>
      <c r="X51" s="77"/>
      <c r="Y51" s="318"/>
      <c r="Z51" s="302"/>
      <c r="AA51" s="310"/>
      <c r="AB51" s="77"/>
      <c r="AC51" s="318"/>
      <c r="AD51" s="302"/>
      <c r="AE51" s="310"/>
      <c r="AF51" s="77"/>
      <c r="AG51" s="318"/>
      <c r="AH51" s="302"/>
      <c r="AL51" s="13"/>
      <c r="AZ51" s="715" t="str">
        <f t="shared" si="0"/>
        <v/>
      </c>
      <c r="BB51" s="721" t="str">
        <f>IFERROR(VLOOKUP(TRIM(D51)&amp;TRIM(E51),'国体選考会-女子'!$BC$5:$BC$74,2,FALSE),"")</f>
        <v/>
      </c>
    </row>
    <row r="52" spans="1:54" ht="18" customHeight="1" x14ac:dyDescent="0.15">
      <c r="A52" s="673">
        <v>48</v>
      </c>
      <c r="B52" s="297"/>
      <c r="C52" s="195"/>
      <c r="D52" s="70"/>
      <c r="E52" s="298"/>
      <c r="F52" s="71"/>
      <c r="G52" s="71"/>
      <c r="H52" s="299"/>
      <c r="I52" s="72"/>
      <c r="J52" s="73"/>
      <c r="K52" s="74"/>
      <c r="L52" s="73"/>
      <c r="M52" s="75"/>
      <c r="N52" s="75" t="s">
        <v>1</v>
      </c>
      <c r="O52" s="75"/>
      <c r="P52" s="309" t="s">
        <v>192</v>
      </c>
      <c r="Q52" s="85"/>
      <c r="R52" s="83"/>
      <c r="S52" s="310"/>
      <c r="T52" s="77"/>
      <c r="U52" s="318"/>
      <c r="V52" s="302"/>
      <c r="W52" s="310"/>
      <c r="X52" s="77"/>
      <c r="Y52" s="318"/>
      <c r="Z52" s="302"/>
      <c r="AA52" s="310"/>
      <c r="AB52" s="77"/>
      <c r="AC52" s="318"/>
      <c r="AD52" s="302"/>
      <c r="AE52" s="310"/>
      <c r="AF52" s="77"/>
      <c r="AG52" s="318"/>
      <c r="AH52" s="302"/>
      <c r="AL52" s="13"/>
      <c r="AZ52" s="715" t="str">
        <f t="shared" si="0"/>
        <v/>
      </c>
      <c r="BB52" s="721" t="str">
        <f>IFERROR(VLOOKUP(TRIM(D52)&amp;TRIM(E52),'国体選考会-女子'!$BC$5:$BC$74,2,FALSE),"")</f>
        <v/>
      </c>
    </row>
    <row r="53" spans="1:54" ht="18" customHeight="1" x14ac:dyDescent="0.15">
      <c r="A53" s="673">
        <v>49</v>
      </c>
      <c r="B53" s="297"/>
      <c r="C53" s="195"/>
      <c r="D53" s="70"/>
      <c r="E53" s="298"/>
      <c r="F53" s="71"/>
      <c r="G53" s="71"/>
      <c r="H53" s="299"/>
      <c r="I53" s="72"/>
      <c r="J53" s="73"/>
      <c r="K53" s="74"/>
      <c r="L53" s="73"/>
      <c r="M53" s="75"/>
      <c r="N53" s="75" t="s">
        <v>1</v>
      </c>
      <c r="O53" s="75"/>
      <c r="P53" s="309" t="s">
        <v>192</v>
      </c>
      <c r="Q53" s="85"/>
      <c r="R53" s="83"/>
      <c r="S53" s="310"/>
      <c r="T53" s="77"/>
      <c r="U53" s="318"/>
      <c r="V53" s="302"/>
      <c r="W53" s="310"/>
      <c r="X53" s="77"/>
      <c r="Y53" s="318"/>
      <c r="Z53" s="302"/>
      <c r="AA53" s="310"/>
      <c r="AB53" s="77"/>
      <c r="AC53" s="318"/>
      <c r="AD53" s="302"/>
      <c r="AE53" s="310"/>
      <c r="AF53" s="77"/>
      <c r="AG53" s="318"/>
      <c r="AH53" s="302"/>
      <c r="AL53" s="13"/>
      <c r="AZ53" s="715" t="str">
        <f t="shared" si="0"/>
        <v/>
      </c>
      <c r="BB53" s="721" t="str">
        <f>IFERROR(VLOOKUP(TRIM(D53)&amp;TRIM(E53),'国体選考会-女子'!$BC$5:$BC$74,2,FALSE),"")</f>
        <v/>
      </c>
    </row>
    <row r="54" spans="1:54" ht="18" customHeight="1" thickBot="1" x14ac:dyDescent="0.2">
      <c r="A54" s="675">
        <v>50</v>
      </c>
      <c r="B54" s="311"/>
      <c r="C54" s="197"/>
      <c r="D54" s="150"/>
      <c r="E54" s="312"/>
      <c r="F54" s="151"/>
      <c r="G54" s="151"/>
      <c r="H54" s="313"/>
      <c r="I54" s="152"/>
      <c r="J54" s="153"/>
      <c r="K54" s="154"/>
      <c r="L54" s="153"/>
      <c r="M54" s="155"/>
      <c r="N54" s="155" t="s">
        <v>1</v>
      </c>
      <c r="O54" s="155"/>
      <c r="P54" s="314" t="s">
        <v>192</v>
      </c>
      <c r="Q54" s="172"/>
      <c r="R54" s="165"/>
      <c r="S54" s="315"/>
      <c r="T54" s="158"/>
      <c r="U54" s="320"/>
      <c r="V54" s="316"/>
      <c r="W54" s="315"/>
      <c r="X54" s="158"/>
      <c r="Y54" s="320"/>
      <c r="Z54" s="316"/>
      <c r="AA54" s="315"/>
      <c r="AB54" s="158"/>
      <c r="AC54" s="320"/>
      <c r="AD54" s="316"/>
      <c r="AE54" s="315"/>
      <c r="AF54" s="158"/>
      <c r="AG54" s="320"/>
      <c r="AH54" s="316"/>
      <c r="AL54" s="13"/>
      <c r="AZ54" s="715" t="str">
        <f t="shared" si="0"/>
        <v/>
      </c>
      <c r="BB54" s="721" t="str">
        <f>IFERROR(VLOOKUP(TRIM(D54)&amp;TRIM(E54),'国体選考会-女子'!$BC$5:$BC$74,2,FALSE),"")</f>
        <v/>
      </c>
    </row>
    <row r="55" spans="1:54" ht="18" customHeight="1" x14ac:dyDescent="0.15">
      <c r="A55" s="673">
        <v>51</v>
      </c>
      <c r="B55" s="297"/>
      <c r="C55" s="195"/>
      <c r="D55" s="70"/>
      <c r="E55" s="298"/>
      <c r="F55" s="71"/>
      <c r="G55" s="71"/>
      <c r="H55" s="299"/>
      <c r="I55" s="72"/>
      <c r="J55" s="73"/>
      <c r="K55" s="74"/>
      <c r="L55" s="73"/>
      <c r="M55" s="75"/>
      <c r="N55" s="75" t="s">
        <v>1</v>
      </c>
      <c r="O55" s="75"/>
      <c r="P55" s="309" t="s">
        <v>192</v>
      </c>
      <c r="Q55" s="85"/>
      <c r="R55" s="83"/>
      <c r="S55" s="310"/>
      <c r="T55" s="77"/>
      <c r="U55" s="318"/>
      <c r="V55" s="302"/>
      <c r="W55" s="310"/>
      <c r="X55" s="77"/>
      <c r="Y55" s="318"/>
      <c r="Z55" s="302"/>
      <c r="AA55" s="310"/>
      <c r="AB55" s="77"/>
      <c r="AC55" s="318"/>
      <c r="AD55" s="302"/>
      <c r="AE55" s="310"/>
      <c r="AF55" s="77"/>
      <c r="AG55" s="318"/>
      <c r="AH55" s="302"/>
      <c r="AL55" s="13"/>
      <c r="AZ55" s="715" t="str">
        <f t="shared" si="0"/>
        <v/>
      </c>
      <c r="BB55" s="721" t="str">
        <f>IFERROR(VLOOKUP(TRIM(D55)&amp;TRIM(E55),'国体選考会-女子'!$BC$5:$BC$74,2,FALSE),"")</f>
        <v/>
      </c>
    </row>
    <row r="56" spans="1:54" ht="18" customHeight="1" x14ac:dyDescent="0.15">
      <c r="A56" s="673">
        <v>52</v>
      </c>
      <c r="B56" s="297"/>
      <c r="C56" s="195"/>
      <c r="D56" s="70"/>
      <c r="E56" s="298"/>
      <c r="F56" s="71"/>
      <c r="G56" s="71"/>
      <c r="H56" s="299"/>
      <c r="I56" s="72"/>
      <c r="J56" s="73"/>
      <c r="K56" s="74"/>
      <c r="L56" s="73"/>
      <c r="M56" s="75"/>
      <c r="N56" s="75" t="s">
        <v>1</v>
      </c>
      <c r="O56" s="75"/>
      <c r="P56" s="309" t="s">
        <v>192</v>
      </c>
      <c r="Q56" s="85"/>
      <c r="R56" s="83"/>
      <c r="S56" s="310"/>
      <c r="T56" s="77"/>
      <c r="U56" s="318"/>
      <c r="V56" s="302"/>
      <c r="W56" s="310"/>
      <c r="X56" s="77"/>
      <c r="Y56" s="318"/>
      <c r="Z56" s="302"/>
      <c r="AA56" s="310"/>
      <c r="AB56" s="77"/>
      <c r="AC56" s="318"/>
      <c r="AD56" s="302"/>
      <c r="AE56" s="310"/>
      <c r="AF56" s="77"/>
      <c r="AG56" s="318"/>
      <c r="AH56" s="302"/>
      <c r="AL56" s="13"/>
      <c r="AZ56" s="715" t="str">
        <f t="shared" si="0"/>
        <v/>
      </c>
      <c r="BB56" s="721" t="str">
        <f>IFERROR(VLOOKUP(TRIM(D56)&amp;TRIM(E56),'国体選考会-女子'!$BC$5:$BC$74,2,FALSE),"")</f>
        <v/>
      </c>
    </row>
    <row r="57" spans="1:54" ht="18" customHeight="1" x14ac:dyDescent="0.15">
      <c r="A57" s="673">
        <v>53</v>
      </c>
      <c r="B57" s="297"/>
      <c r="C57" s="195"/>
      <c r="D57" s="70"/>
      <c r="E57" s="298"/>
      <c r="F57" s="71"/>
      <c r="G57" s="71"/>
      <c r="H57" s="299"/>
      <c r="I57" s="72"/>
      <c r="J57" s="73"/>
      <c r="K57" s="74"/>
      <c r="L57" s="73"/>
      <c r="M57" s="75"/>
      <c r="N57" s="75" t="s">
        <v>1</v>
      </c>
      <c r="O57" s="75"/>
      <c r="P57" s="309" t="s">
        <v>192</v>
      </c>
      <c r="Q57" s="85"/>
      <c r="R57" s="83"/>
      <c r="S57" s="310"/>
      <c r="T57" s="77"/>
      <c r="U57" s="318"/>
      <c r="V57" s="302"/>
      <c r="W57" s="310"/>
      <c r="X57" s="77"/>
      <c r="Y57" s="318"/>
      <c r="Z57" s="302"/>
      <c r="AA57" s="310"/>
      <c r="AB57" s="77"/>
      <c r="AC57" s="318"/>
      <c r="AD57" s="302"/>
      <c r="AE57" s="310"/>
      <c r="AF57" s="77"/>
      <c r="AG57" s="318"/>
      <c r="AH57" s="302"/>
      <c r="AL57" s="13"/>
      <c r="AZ57" s="715" t="str">
        <f t="shared" si="0"/>
        <v/>
      </c>
      <c r="BB57" s="721" t="str">
        <f>IFERROR(VLOOKUP(TRIM(D57)&amp;TRIM(E57),'国体選考会-女子'!$BC$5:$BC$74,2,FALSE),"")</f>
        <v/>
      </c>
    </row>
    <row r="58" spans="1:54" ht="18" customHeight="1" x14ac:dyDescent="0.15">
      <c r="A58" s="673">
        <v>54</v>
      </c>
      <c r="B58" s="297"/>
      <c r="C58" s="195"/>
      <c r="D58" s="70"/>
      <c r="E58" s="298"/>
      <c r="F58" s="71"/>
      <c r="G58" s="71"/>
      <c r="H58" s="299"/>
      <c r="I58" s="72"/>
      <c r="J58" s="73"/>
      <c r="K58" s="74"/>
      <c r="L58" s="73"/>
      <c r="M58" s="75"/>
      <c r="N58" s="75" t="s">
        <v>1</v>
      </c>
      <c r="O58" s="75"/>
      <c r="P58" s="309" t="s">
        <v>192</v>
      </c>
      <c r="Q58" s="85"/>
      <c r="R58" s="83"/>
      <c r="S58" s="310"/>
      <c r="T58" s="77"/>
      <c r="U58" s="318"/>
      <c r="V58" s="302"/>
      <c r="W58" s="310"/>
      <c r="X58" s="77"/>
      <c r="Y58" s="318"/>
      <c r="Z58" s="302"/>
      <c r="AA58" s="310"/>
      <c r="AB58" s="77"/>
      <c r="AC58" s="318"/>
      <c r="AD58" s="302"/>
      <c r="AE58" s="310"/>
      <c r="AF58" s="77"/>
      <c r="AG58" s="318"/>
      <c r="AH58" s="302"/>
      <c r="AL58" s="13"/>
      <c r="AZ58" s="715" t="str">
        <f t="shared" si="0"/>
        <v/>
      </c>
      <c r="BB58" s="721" t="str">
        <f>IFERROR(VLOOKUP(TRIM(D58)&amp;TRIM(E58),'国体選考会-女子'!$BC$5:$BC$74,2,FALSE),"")</f>
        <v/>
      </c>
    </row>
    <row r="59" spans="1:54" ht="18" customHeight="1" x14ac:dyDescent="0.15">
      <c r="A59" s="674">
        <v>55</v>
      </c>
      <c r="B59" s="303"/>
      <c r="C59" s="196"/>
      <c r="D59" s="144"/>
      <c r="E59" s="304"/>
      <c r="F59" s="145"/>
      <c r="G59" s="145"/>
      <c r="H59" s="305"/>
      <c r="I59" s="146"/>
      <c r="J59" s="147"/>
      <c r="K59" s="148"/>
      <c r="L59" s="147"/>
      <c r="M59" s="149"/>
      <c r="N59" s="149" t="s">
        <v>1</v>
      </c>
      <c r="O59" s="149"/>
      <c r="P59" s="306" t="s">
        <v>192</v>
      </c>
      <c r="Q59" s="169"/>
      <c r="R59" s="163"/>
      <c r="S59" s="307"/>
      <c r="T59" s="156"/>
      <c r="U59" s="319"/>
      <c r="V59" s="308"/>
      <c r="W59" s="307"/>
      <c r="X59" s="156"/>
      <c r="Y59" s="319"/>
      <c r="Z59" s="308"/>
      <c r="AA59" s="307"/>
      <c r="AB59" s="156"/>
      <c r="AC59" s="319"/>
      <c r="AD59" s="308"/>
      <c r="AE59" s="307"/>
      <c r="AF59" s="156"/>
      <c r="AG59" s="319"/>
      <c r="AH59" s="308"/>
      <c r="AL59" s="13"/>
      <c r="AZ59" s="715" t="str">
        <f t="shared" si="0"/>
        <v/>
      </c>
      <c r="BB59" s="721" t="str">
        <f>IFERROR(VLOOKUP(TRIM(D59)&amp;TRIM(E59),'国体選考会-女子'!$BC$5:$BC$74,2,FALSE),"")</f>
        <v/>
      </c>
    </row>
    <row r="60" spans="1:54" ht="18" customHeight="1" x14ac:dyDescent="0.15">
      <c r="A60" s="673">
        <v>56</v>
      </c>
      <c r="B60" s="297"/>
      <c r="C60" s="195"/>
      <c r="D60" s="70"/>
      <c r="E60" s="298"/>
      <c r="F60" s="71"/>
      <c r="G60" s="71"/>
      <c r="H60" s="299"/>
      <c r="I60" s="72"/>
      <c r="J60" s="73"/>
      <c r="K60" s="74"/>
      <c r="L60" s="73"/>
      <c r="M60" s="75"/>
      <c r="N60" s="75" t="s">
        <v>1</v>
      </c>
      <c r="O60" s="75"/>
      <c r="P60" s="309" t="s">
        <v>192</v>
      </c>
      <c r="Q60" s="85"/>
      <c r="R60" s="83"/>
      <c r="S60" s="310"/>
      <c r="T60" s="77"/>
      <c r="U60" s="318"/>
      <c r="V60" s="302"/>
      <c r="W60" s="310"/>
      <c r="X60" s="77"/>
      <c r="Y60" s="318"/>
      <c r="Z60" s="302"/>
      <c r="AA60" s="310"/>
      <c r="AB60" s="77"/>
      <c r="AC60" s="318"/>
      <c r="AD60" s="302"/>
      <c r="AE60" s="310"/>
      <c r="AF60" s="77"/>
      <c r="AG60" s="318"/>
      <c r="AH60" s="302"/>
      <c r="AL60" s="13"/>
      <c r="AZ60" s="715" t="str">
        <f t="shared" si="0"/>
        <v/>
      </c>
      <c r="BB60" s="721" t="str">
        <f>IFERROR(VLOOKUP(TRIM(D60)&amp;TRIM(E60),'国体選考会-女子'!$BC$5:$BC$74,2,FALSE),"")</f>
        <v/>
      </c>
    </row>
    <row r="61" spans="1:54" ht="18" customHeight="1" x14ac:dyDescent="0.15">
      <c r="A61" s="673">
        <v>57</v>
      </c>
      <c r="B61" s="297"/>
      <c r="C61" s="195"/>
      <c r="D61" s="70"/>
      <c r="E61" s="298"/>
      <c r="F61" s="71"/>
      <c r="G61" s="71"/>
      <c r="H61" s="299"/>
      <c r="I61" s="72"/>
      <c r="J61" s="73"/>
      <c r="K61" s="74"/>
      <c r="L61" s="73"/>
      <c r="M61" s="75"/>
      <c r="N61" s="75" t="s">
        <v>1</v>
      </c>
      <c r="O61" s="75"/>
      <c r="P61" s="309" t="s">
        <v>192</v>
      </c>
      <c r="Q61" s="85"/>
      <c r="R61" s="83"/>
      <c r="S61" s="310"/>
      <c r="T61" s="77"/>
      <c r="U61" s="318"/>
      <c r="V61" s="302"/>
      <c r="W61" s="310"/>
      <c r="X61" s="77"/>
      <c r="Y61" s="318"/>
      <c r="Z61" s="302"/>
      <c r="AA61" s="310"/>
      <c r="AB61" s="77"/>
      <c r="AC61" s="318"/>
      <c r="AD61" s="302"/>
      <c r="AE61" s="310"/>
      <c r="AF61" s="77"/>
      <c r="AG61" s="318"/>
      <c r="AH61" s="302"/>
      <c r="AL61" s="13"/>
      <c r="AZ61" s="715" t="str">
        <f t="shared" si="0"/>
        <v/>
      </c>
      <c r="BB61" s="721" t="str">
        <f>IFERROR(VLOOKUP(TRIM(D61)&amp;TRIM(E61),'国体選考会-女子'!$BC$5:$BC$74,2,FALSE),"")</f>
        <v/>
      </c>
    </row>
    <row r="62" spans="1:54" ht="18" customHeight="1" x14ac:dyDescent="0.15">
      <c r="A62" s="673">
        <v>58</v>
      </c>
      <c r="B62" s="297"/>
      <c r="C62" s="195"/>
      <c r="D62" s="70"/>
      <c r="E62" s="298"/>
      <c r="F62" s="71"/>
      <c r="G62" s="71"/>
      <c r="H62" s="299"/>
      <c r="I62" s="72"/>
      <c r="J62" s="73"/>
      <c r="K62" s="74"/>
      <c r="L62" s="73"/>
      <c r="M62" s="75"/>
      <c r="N62" s="75" t="s">
        <v>1</v>
      </c>
      <c r="O62" s="75"/>
      <c r="P62" s="309" t="s">
        <v>192</v>
      </c>
      <c r="Q62" s="85"/>
      <c r="R62" s="83"/>
      <c r="S62" s="310"/>
      <c r="T62" s="77"/>
      <c r="U62" s="318"/>
      <c r="V62" s="302"/>
      <c r="W62" s="310"/>
      <c r="X62" s="77"/>
      <c r="Y62" s="318"/>
      <c r="Z62" s="302"/>
      <c r="AA62" s="310"/>
      <c r="AB62" s="77"/>
      <c r="AC62" s="318"/>
      <c r="AD62" s="302"/>
      <c r="AE62" s="310"/>
      <c r="AF62" s="77"/>
      <c r="AG62" s="318"/>
      <c r="AH62" s="302"/>
      <c r="AL62" s="13"/>
      <c r="AZ62" s="715" t="str">
        <f t="shared" si="0"/>
        <v/>
      </c>
      <c r="BB62" s="721" t="str">
        <f>IFERROR(VLOOKUP(TRIM(D62)&amp;TRIM(E62),'国体選考会-女子'!$BC$5:$BC$74,2,FALSE),"")</f>
        <v/>
      </c>
    </row>
    <row r="63" spans="1:54" ht="18" customHeight="1" x14ac:dyDescent="0.15">
      <c r="A63" s="673">
        <v>59</v>
      </c>
      <c r="B63" s="297"/>
      <c r="C63" s="195"/>
      <c r="D63" s="70"/>
      <c r="E63" s="298"/>
      <c r="F63" s="71"/>
      <c r="G63" s="71"/>
      <c r="H63" s="299"/>
      <c r="I63" s="72"/>
      <c r="J63" s="73"/>
      <c r="K63" s="74"/>
      <c r="L63" s="73"/>
      <c r="M63" s="75"/>
      <c r="N63" s="75" t="s">
        <v>1</v>
      </c>
      <c r="O63" s="75"/>
      <c r="P63" s="309" t="s">
        <v>192</v>
      </c>
      <c r="Q63" s="85"/>
      <c r="R63" s="83"/>
      <c r="S63" s="310"/>
      <c r="T63" s="77"/>
      <c r="U63" s="318"/>
      <c r="V63" s="302"/>
      <c r="W63" s="310"/>
      <c r="X63" s="77"/>
      <c r="Y63" s="318"/>
      <c r="Z63" s="302"/>
      <c r="AA63" s="310"/>
      <c r="AB63" s="77"/>
      <c r="AC63" s="318"/>
      <c r="AD63" s="302"/>
      <c r="AE63" s="310"/>
      <c r="AF63" s="77"/>
      <c r="AG63" s="318"/>
      <c r="AH63" s="302"/>
      <c r="AL63" s="13"/>
      <c r="AZ63" s="715" t="str">
        <f t="shared" si="0"/>
        <v/>
      </c>
      <c r="BB63" s="721" t="str">
        <f>IFERROR(VLOOKUP(TRIM(D63)&amp;TRIM(E63),'国体選考会-女子'!$BC$5:$BC$74,2,FALSE),"")</f>
        <v/>
      </c>
    </row>
    <row r="64" spans="1:54" ht="18" customHeight="1" thickBot="1" x14ac:dyDescent="0.2">
      <c r="A64" s="675">
        <v>60</v>
      </c>
      <c r="B64" s="311"/>
      <c r="C64" s="197"/>
      <c r="D64" s="150"/>
      <c r="E64" s="312"/>
      <c r="F64" s="151"/>
      <c r="G64" s="151"/>
      <c r="H64" s="313"/>
      <c r="I64" s="152"/>
      <c r="J64" s="153"/>
      <c r="K64" s="154"/>
      <c r="L64" s="153"/>
      <c r="M64" s="155"/>
      <c r="N64" s="155" t="s">
        <v>1</v>
      </c>
      <c r="O64" s="155"/>
      <c r="P64" s="314" t="s">
        <v>192</v>
      </c>
      <c r="Q64" s="172"/>
      <c r="R64" s="165"/>
      <c r="S64" s="315"/>
      <c r="T64" s="158"/>
      <c r="U64" s="320"/>
      <c r="V64" s="316"/>
      <c r="W64" s="315"/>
      <c r="X64" s="158"/>
      <c r="Y64" s="320"/>
      <c r="Z64" s="316"/>
      <c r="AA64" s="315"/>
      <c r="AB64" s="158"/>
      <c r="AC64" s="320"/>
      <c r="AD64" s="316"/>
      <c r="AE64" s="315"/>
      <c r="AF64" s="158"/>
      <c r="AG64" s="320"/>
      <c r="AH64" s="316"/>
      <c r="AL64" s="13"/>
      <c r="AZ64" s="715" t="str">
        <f t="shared" si="0"/>
        <v/>
      </c>
      <c r="BB64" s="721" t="str">
        <f>IFERROR(VLOOKUP(TRIM(D64)&amp;TRIM(E64),'国体選考会-女子'!$BC$5:$BC$74,2,FALSE),"")</f>
        <v/>
      </c>
    </row>
    <row r="65" spans="1:54" ht="18" customHeight="1" x14ac:dyDescent="0.15">
      <c r="A65" s="673">
        <v>61</v>
      </c>
      <c r="B65" s="297"/>
      <c r="C65" s="195"/>
      <c r="D65" s="70"/>
      <c r="E65" s="298"/>
      <c r="F65" s="71"/>
      <c r="G65" s="71"/>
      <c r="H65" s="299"/>
      <c r="I65" s="72"/>
      <c r="J65" s="73"/>
      <c r="K65" s="74"/>
      <c r="L65" s="73"/>
      <c r="M65" s="75"/>
      <c r="N65" s="75" t="s">
        <v>1</v>
      </c>
      <c r="O65" s="75"/>
      <c r="P65" s="309" t="s">
        <v>192</v>
      </c>
      <c r="Q65" s="85"/>
      <c r="R65" s="83"/>
      <c r="S65" s="310"/>
      <c r="T65" s="77"/>
      <c r="U65" s="318"/>
      <c r="V65" s="302"/>
      <c r="W65" s="310"/>
      <c r="X65" s="77"/>
      <c r="Y65" s="318"/>
      <c r="Z65" s="302"/>
      <c r="AA65" s="310"/>
      <c r="AB65" s="77"/>
      <c r="AC65" s="318"/>
      <c r="AD65" s="302"/>
      <c r="AE65" s="310"/>
      <c r="AF65" s="77"/>
      <c r="AG65" s="318"/>
      <c r="AH65" s="302"/>
      <c r="AL65" s="13"/>
      <c r="AZ65" s="715" t="str">
        <f t="shared" si="0"/>
        <v/>
      </c>
      <c r="BB65" s="721" t="str">
        <f>IFERROR(VLOOKUP(TRIM(D65)&amp;TRIM(E65),'国体選考会-女子'!$BC$5:$BC$74,2,FALSE),"")</f>
        <v/>
      </c>
    </row>
    <row r="66" spans="1:54" ht="18" customHeight="1" x14ac:dyDescent="0.15">
      <c r="A66" s="673">
        <v>62</v>
      </c>
      <c r="B66" s="297"/>
      <c r="C66" s="195"/>
      <c r="D66" s="70"/>
      <c r="E66" s="298"/>
      <c r="F66" s="71"/>
      <c r="G66" s="71"/>
      <c r="H66" s="299"/>
      <c r="I66" s="72"/>
      <c r="J66" s="73"/>
      <c r="K66" s="74"/>
      <c r="L66" s="73"/>
      <c r="M66" s="75"/>
      <c r="N66" s="75" t="s">
        <v>1</v>
      </c>
      <c r="O66" s="75"/>
      <c r="P66" s="309" t="s">
        <v>192</v>
      </c>
      <c r="Q66" s="85"/>
      <c r="R66" s="83"/>
      <c r="S66" s="310"/>
      <c r="T66" s="77"/>
      <c r="U66" s="318"/>
      <c r="V66" s="302"/>
      <c r="W66" s="310"/>
      <c r="X66" s="77"/>
      <c r="Y66" s="318"/>
      <c r="Z66" s="302"/>
      <c r="AA66" s="310"/>
      <c r="AB66" s="77"/>
      <c r="AC66" s="318"/>
      <c r="AD66" s="302"/>
      <c r="AE66" s="310"/>
      <c r="AF66" s="77"/>
      <c r="AG66" s="318"/>
      <c r="AH66" s="302"/>
      <c r="AL66" s="13"/>
      <c r="AZ66" s="715" t="str">
        <f t="shared" si="0"/>
        <v/>
      </c>
      <c r="BB66" s="721" t="str">
        <f>IFERROR(VLOOKUP(TRIM(D66)&amp;TRIM(E66),'国体選考会-女子'!$BC$5:$BC$74,2,FALSE),"")</f>
        <v/>
      </c>
    </row>
    <row r="67" spans="1:54" ht="18" customHeight="1" x14ac:dyDescent="0.15">
      <c r="A67" s="673">
        <v>63</v>
      </c>
      <c r="B67" s="297"/>
      <c r="C67" s="195"/>
      <c r="D67" s="70"/>
      <c r="E67" s="298"/>
      <c r="F67" s="71"/>
      <c r="G67" s="71"/>
      <c r="H67" s="299"/>
      <c r="I67" s="72"/>
      <c r="J67" s="73"/>
      <c r="K67" s="74"/>
      <c r="L67" s="73"/>
      <c r="M67" s="75"/>
      <c r="N67" s="75" t="s">
        <v>1</v>
      </c>
      <c r="O67" s="75"/>
      <c r="P67" s="309" t="s">
        <v>192</v>
      </c>
      <c r="Q67" s="85"/>
      <c r="R67" s="83"/>
      <c r="S67" s="310"/>
      <c r="T67" s="77"/>
      <c r="U67" s="318"/>
      <c r="V67" s="302"/>
      <c r="W67" s="310"/>
      <c r="X67" s="77"/>
      <c r="Y67" s="318"/>
      <c r="Z67" s="302"/>
      <c r="AA67" s="310"/>
      <c r="AB67" s="77"/>
      <c r="AC67" s="318"/>
      <c r="AD67" s="302"/>
      <c r="AE67" s="310"/>
      <c r="AF67" s="77"/>
      <c r="AG67" s="318"/>
      <c r="AH67" s="302"/>
      <c r="AL67" s="13"/>
      <c r="AZ67" s="715" t="str">
        <f t="shared" si="0"/>
        <v/>
      </c>
      <c r="BB67" s="721" t="str">
        <f>IFERROR(VLOOKUP(TRIM(D67)&amp;TRIM(E67),'国体選考会-女子'!$BC$5:$BC$74,2,FALSE),"")</f>
        <v/>
      </c>
    </row>
    <row r="68" spans="1:54" ht="18" customHeight="1" x14ac:dyDescent="0.15">
      <c r="A68" s="673">
        <v>64</v>
      </c>
      <c r="B68" s="297"/>
      <c r="C68" s="195"/>
      <c r="D68" s="70"/>
      <c r="E68" s="298"/>
      <c r="F68" s="71"/>
      <c r="G68" s="71"/>
      <c r="H68" s="299"/>
      <c r="I68" s="72"/>
      <c r="J68" s="73"/>
      <c r="K68" s="74"/>
      <c r="L68" s="73"/>
      <c r="M68" s="75"/>
      <c r="N68" s="75" t="s">
        <v>1</v>
      </c>
      <c r="O68" s="75"/>
      <c r="P68" s="309" t="s">
        <v>192</v>
      </c>
      <c r="Q68" s="85"/>
      <c r="R68" s="83"/>
      <c r="S68" s="310"/>
      <c r="T68" s="77"/>
      <c r="U68" s="318"/>
      <c r="V68" s="302"/>
      <c r="W68" s="310"/>
      <c r="X68" s="77"/>
      <c r="Y68" s="318"/>
      <c r="Z68" s="302"/>
      <c r="AA68" s="310"/>
      <c r="AB68" s="77"/>
      <c r="AC68" s="318"/>
      <c r="AD68" s="302"/>
      <c r="AE68" s="310"/>
      <c r="AF68" s="77"/>
      <c r="AG68" s="318"/>
      <c r="AH68" s="302"/>
      <c r="AL68" s="13"/>
      <c r="AZ68" s="715" t="str">
        <f t="shared" si="0"/>
        <v/>
      </c>
      <c r="BB68" s="721" t="str">
        <f>IFERROR(VLOOKUP(TRIM(D68)&amp;TRIM(E68),'国体選考会-女子'!$BC$5:$BC$74,2,FALSE),"")</f>
        <v/>
      </c>
    </row>
    <row r="69" spans="1:54" ht="18" customHeight="1" x14ac:dyDescent="0.15">
      <c r="A69" s="674">
        <v>65</v>
      </c>
      <c r="B69" s="303"/>
      <c r="C69" s="196"/>
      <c r="D69" s="144"/>
      <c r="E69" s="304"/>
      <c r="F69" s="145"/>
      <c r="G69" s="145"/>
      <c r="H69" s="305"/>
      <c r="I69" s="146"/>
      <c r="J69" s="147"/>
      <c r="K69" s="148"/>
      <c r="L69" s="147"/>
      <c r="M69" s="149"/>
      <c r="N69" s="149" t="s">
        <v>1</v>
      </c>
      <c r="O69" s="149"/>
      <c r="P69" s="306" t="s">
        <v>192</v>
      </c>
      <c r="Q69" s="169"/>
      <c r="R69" s="163"/>
      <c r="S69" s="307"/>
      <c r="T69" s="156"/>
      <c r="U69" s="319"/>
      <c r="V69" s="308"/>
      <c r="W69" s="307"/>
      <c r="X69" s="156"/>
      <c r="Y69" s="319"/>
      <c r="Z69" s="308"/>
      <c r="AA69" s="307"/>
      <c r="AB69" s="156"/>
      <c r="AC69" s="319"/>
      <c r="AD69" s="308"/>
      <c r="AE69" s="307"/>
      <c r="AF69" s="156"/>
      <c r="AG69" s="319"/>
      <c r="AH69" s="308"/>
      <c r="AL69" s="13"/>
      <c r="AZ69" s="715" t="str">
        <f t="shared" si="0"/>
        <v/>
      </c>
      <c r="BB69" s="721" t="str">
        <f>IFERROR(VLOOKUP(TRIM(D69)&amp;TRIM(E69),'国体選考会-女子'!$BC$5:$BC$74,2,FALSE),"")</f>
        <v/>
      </c>
    </row>
    <row r="70" spans="1:54" ht="18" customHeight="1" x14ac:dyDescent="0.15">
      <c r="A70" s="673">
        <v>66</v>
      </c>
      <c r="B70" s="297"/>
      <c r="C70" s="195"/>
      <c r="D70" s="70"/>
      <c r="E70" s="298"/>
      <c r="F70" s="71"/>
      <c r="G70" s="71"/>
      <c r="H70" s="299"/>
      <c r="I70" s="72"/>
      <c r="J70" s="73"/>
      <c r="K70" s="74"/>
      <c r="L70" s="73"/>
      <c r="M70" s="75"/>
      <c r="N70" s="75" t="s">
        <v>1</v>
      </c>
      <c r="O70" s="75"/>
      <c r="P70" s="309" t="s">
        <v>192</v>
      </c>
      <c r="Q70" s="85"/>
      <c r="R70" s="83"/>
      <c r="S70" s="310"/>
      <c r="T70" s="77"/>
      <c r="U70" s="318"/>
      <c r="V70" s="302"/>
      <c r="W70" s="310"/>
      <c r="X70" s="77"/>
      <c r="Y70" s="318"/>
      <c r="Z70" s="302"/>
      <c r="AA70" s="310"/>
      <c r="AB70" s="77"/>
      <c r="AC70" s="318"/>
      <c r="AD70" s="302"/>
      <c r="AE70" s="310"/>
      <c r="AF70" s="77"/>
      <c r="AG70" s="318"/>
      <c r="AH70" s="302"/>
      <c r="AL70" s="13"/>
      <c r="AZ70" s="715" t="str">
        <f t="shared" ref="AZ70:AZ104" si="1">IF(AND(D70&lt;&gt;"",E70&lt;&gt;"",TRIM(D70)=TRIM(D69),TRIM(E70)=TRIM(E69)),1,"")</f>
        <v/>
      </c>
      <c r="BB70" s="721" t="str">
        <f>IFERROR(VLOOKUP(TRIM(D70)&amp;TRIM(E70),'国体選考会-女子'!$BC$5:$BC$74,2,FALSE),"")</f>
        <v/>
      </c>
    </row>
    <row r="71" spans="1:54" ht="18" customHeight="1" x14ac:dyDescent="0.15">
      <c r="A71" s="673">
        <v>67</v>
      </c>
      <c r="B71" s="297"/>
      <c r="C71" s="195"/>
      <c r="D71" s="70"/>
      <c r="E71" s="298"/>
      <c r="F71" s="71"/>
      <c r="G71" s="71"/>
      <c r="H71" s="299"/>
      <c r="I71" s="72"/>
      <c r="J71" s="73"/>
      <c r="K71" s="74"/>
      <c r="L71" s="73"/>
      <c r="M71" s="75"/>
      <c r="N71" s="75" t="s">
        <v>1</v>
      </c>
      <c r="O71" s="75"/>
      <c r="P71" s="309" t="s">
        <v>192</v>
      </c>
      <c r="Q71" s="85"/>
      <c r="R71" s="83"/>
      <c r="S71" s="310"/>
      <c r="T71" s="77"/>
      <c r="U71" s="318"/>
      <c r="V71" s="302"/>
      <c r="W71" s="310"/>
      <c r="X71" s="77"/>
      <c r="Y71" s="318"/>
      <c r="Z71" s="302"/>
      <c r="AA71" s="310"/>
      <c r="AB71" s="77"/>
      <c r="AC71" s="318"/>
      <c r="AD71" s="302"/>
      <c r="AE71" s="310"/>
      <c r="AF71" s="77"/>
      <c r="AG71" s="318"/>
      <c r="AH71" s="302"/>
      <c r="AL71" s="13"/>
      <c r="AZ71" s="715" t="str">
        <f t="shared" si="1"/>
        <v/>
      </c>
      <c r="BB71" s="721" t="str">
        <f>IFERROR(VLOOKUP(TRIM(D71)&amp;TRIM(E71),'国体選考会-女子'!$BC$5:$BC$74,2,FALSE),"")</f>
        <v/>
      </c>
    </row>
    <row r="72" spans="1:54" ht="18" customHeight="1" x14ac:dyDescent="0.15">
      <c r="A72" s="673">
        <v>68</v>
      </c>
      <c r="B72" s="297"/>
      <c r="C72" s="195"/>
      <c r="D72" s="70"/>
      <c r="E72" s="298"/>
      <c r="F72" s="71"/>
      <c r="G72" s="71"/>
      <c r="H72" s="299"/>
      <c r="I72" s="72"/>
      <c r="J72" s="73"/>
      <c r="K72" s="74"/>
      <c r="L72" s="73"/>
      <c r="M72" s="75"/>
      <c r="N72" s="75" t="s">
        <v>1</v>
      </c>
      <c r="O72" s="75"/>
      <c r="P72" s="309" t="s">
        <v>192</v>
      </c>
      <c r="Q72" s="85"/>
      <c r="R72" s="83"/>
      <c r="S72" s="310"/>
      <c r="T72" s="77"/>
      <c r="U72" s="318"/>
      <c r="V72" s="302"/>
      <c r="W72" s="310"/>
      <c r="X72" s="77"/>
      <c r="Y72" s="318"/>
      <c r="Z72" s="302"/>
      <c r="AA72" s="310"/>
      <c r="AB72" s="77"/>
      <c r="AC72" s="318"/>
      <c r="AD72" s="302"/>
      <c r="AE72" s="310"/>
      <c r="AF72" s="77"/>
      <c r="AG72" s="318"/>
      <c r="AH72" s="302"/>
      <c r="AL72" s="13"/>
      <c r="AZ72" s="715" t="str">
        <f t="shared" si="1"/>
        <v/>
      </c>
      <c r="BB72" s="721" t="str">
        <f>IFERROR(VLOOKUP(TRIM(D72)&amp;TRIM(E72),'国体選考会-女子'!$BC$5:$BC$74,2,FALSE),"")</f>
        <v/>
      </c>
    </row>
    <row r="73" spans="1:54" ht="18" customHeight="1" x14ac:dyDescent="0.15">
      <c r="A73" s="673">
        <v>69</v>
      </c>
      <c r="B73" s="297"/>
      <c r="C73" s="195"/>
      <c r="D73" s="70"/>
      <c r="E73" s="298"/>
      <c r="F73" s="71"/>
      <c r="G73" s="71"/>
      <c r="H73" s="299"/>
      <c r="I73" s="72"/>
      <c r="J73" s="73"/>
      <c r="K73" s="74"/>
      <c r="L73" s="73"/>
      <c r="M73" s="75"/>
      <c r="N73" s="75" t="s">
        <v>1</v>
      </c>
      <c r="O73" s="75"/>
      <c r="P73" s="309" t="s">
        <v>192</v>
      </c>
      <c r="Q73" s="85"/>
      <c r="R73" s="83"/>
      <c r="S73" s="310"/>
      <c r="T73" s="77"/>
      <c r="U73" s="318"/>
      <c r="V73" s="302"/>
      <c r="W73" s="310"/>
      <c r="X73" s="77"/>
      <c r="Y73" s="318"/>
      <c r="Z73" s="302"/>
      <c r="AA73" s="310"/>
      <c r="AB73" s="77"/>
      <c r="AC73" s="318"/>
      <c r="AD73" s="302"/>
      <c r="AE73" s="310"/>
      <c r="AF73" s="77"/>
      <c r="AG73" s="318"/>
      <c r="AH73" s="302"/>
      <c r="AL73" s="13"/>
      <c r="AZ73" s="715" t="str">
        <f t="shared" si="1"/>
        <v/>
      </c>
      <c r="BB73" s="721" t="str">
        <f>IFERROR(VLOOKUP(TRIM(D73)&amp;TRIM(E73),'国体選考会-女子'!$BC$5:$BC$74,2,FALSE),"")</f>
        <v/>
      </c>
    </row>
    <row r="74" spans="1:54" ht="18" customHeight="1" thickBot="1" x14ac:dyDescent="0.2">
      <c r="A74" s="675">
        <v>70</v>
      </c>
      <c r="B74" s="311"/>
      <c r="C74" s="197"/>
      <c r="D74" s="150"/>
      <c r="E74" s="312"/>
      <c r="F74" s="151"/>
      <c r="G74" s="151"/>
      <c r="H74" s="313"/>
      <c r="I74" s="152"/>
      <c r="J74" s="153"/>
      <c r="K74" s="154"/>
      <c r="L74" s="153"/>
      <c r="M74" s="155"/>
      <c r="N74" s="155" t="s">
        <v>1</v>
      </c>
      <c r="O74" s="155"/>
      <c r="P74" s="314" t="s">
        <v>192</v>
      </c>
      <c r="Q74" s="172"/>
      <c r="R74" s="165"/>
      <c r="S74" s="315"/>
      <c r="T74" s="158"/>
      <c r="U74" s="320"/>
      <c r="V74" s="316"/>
      <c r="W74" s="315"/>
      <c r="X74" s="158"/>
      <c r="Y74" s="320"/>
      <c r="Z74" s="316"/>
      <c r="AA74" s="315"/>
      <c r="AB74" s="158"/>
      <c r="AC74" s="320"/>
      <c r="AD74" s="316"/>
      <c r="AE74" s="315"/>
      <c r="AF74" s="158"/>
      <c r="AG74" s="320"/>
      <c r="AH74" s="316"/>
      <c r="AL74" s="13"/>
      <c r="AZ74" s="715" t="str">
        <f t="shared" si="1"/>
        <v/>
      </c>
      <c r="BB74" s="721" t="str">
        <f>IFERROR(VLOOKUP(TRIM(D74)&amp;TRIM(E74),'国体選考会-女子'!$BC$5:$BC$74,2,FALSE),"")</f>
        <v/>
      </c>
    </row>
    <row r="75" spans="1:54" ht="18" customHeight="1" x14ac:dyDescent="0.15">
      <c r="A75" s="673">
        <v>71</v>
      </c>
      <c r="B75" s="297"/>
      <c r="C75" s="195"/>
      <c r="D75" s="70"/>
      <c r="E75" s="298"/>
      <c r="F75" s="71"/>
      <c r="G75" s="71"/>
      <c r="H75" s="299"/>
      <c r="I75" s="72"/>
      <c r="J75" s="73"/>
      <c r="K75" s="74"/>
      <c r="L75" s="73"/>
      <c r="M75" s="75"/>
      <c r="N75" s="75" t="s">
        <v>1</v>
      </c>
      <c r="O75" s="75"/>
      <c r="P75" s="309" t="s">
        <v>192</v>
      </c>
      <c r="Q75" s="85"/>
      <c r="R75" s="83"/>
      <c r="S75" s="310"/>
      <c r="T75" s="77"/>
      <c r="U75" s="318"/>
      <c r="V75" s="302"/>
      <c r="W75" s="310"/>
      <c r="X75" s="77"/>
      <c r="Y75" s="318"/>
      <c r="Z75" s="302"/>
      <c r="AA75" s="310"/>
      <c r="AB75" s="77"/>
      <c r="AC75" s="318"/>
      <c r="AD75" s="302"/>
      <c r="AE75" s="310"/>
      <c r="AF75" s="77"/>
      <c r="AG75" s="318"/>
      <c r="AH75" s="302"/>
      <c r="AL75" s="13"/>
      <c r="AZ75" s="715" t="str">
        <f t="shared" si="1"/>
        <v/>
      </c>
      <c r="BB75" s="721" t="str">
        <f>IFERROR(VLOOKUP(TRIM(D75)&amp;TRIM(E75),'国体選考会-女子'!$BC$5:$BC$74,2,FALSE),"")</f>
        <v/>
      </c>
    </row>
    <row r="76" spans="1:54" ht="18" customHeight="1" x14ac:dyDescent="0.15">
      <c r="A76" s="673">
        <v>72</v>
      </c>
      <c r="B76" s="297"/>
      <c r="C76" s="195"/>
      <c r="D76" s="70"/>
      <c r="E76" s="298"/>
      <c r="F76" s="71"/>
      <c r="G76" s="71"/>
      <c r="H76" s="299"/>
      <c r="I76" s="72"/>
      <c r="J76" s="73"/>
      <c r="K76" s="74"/>
      <c r="L76" s="73"/>
      <c r="M76" s="75"/>
      <c r="N76" s="75" t="s">
        <v>1</v>
      </c>
      <c r="O76" s="75"/>
      <c r="P76" s="309" t="s">
        <v>192</v>
      </c>
      <c r="Q76" s="85"/>
      <c r="R76" s="83"/>
      <c r="S76" s="310"/>
      <c r="T76" s="77"/>
      <c r="U76" s="318"/>
      <c r="V76" s="302"/>
      <c r="W76" s="310"/>
      <c r="X76" s="77"/>
      <c r="Y76" s="318"/>
      <c r="Z76" s="302"/>
      <c r="AA76" s="310"/>
      <c r="AB76" s="77"/>
      <c r="AC76" s="318"/>
      <c r="AD76" s="302"/>
      <c r="AE76" s="310"/>
      <c r="AF76" s="77"/>
      <c r="AG76" s="318"/>
      <c r="AH76" s="302"/>
      <c r="AL76" s="13"/>
      <c r="AZ76" s="715" t="str">
        <f t="shared" si="1"/>
        <v/>
      </c>
      <c r="BB76" s="721" t="str">
        <f>IFERROR(VLOOKUP(TRIM(D76)&amp;TRIM(E76),'国体選考会-女子'!$BC$5:$BC$74,2,FALSE),"")</f>
        <v/>
      </c>
    </row>
    <row r="77" spans="1:54" ht="18" customHeight="1" x14ac:dyDescent="0.15">
      <c r="A77" s="673">
        <v>73</v>
      </c>
      <c r="B77" s="297"/>
      <c r="C77" s="195"/>
      <c r="D77" s="70"/>
      <c r="E77" s="298"/>
      <c r="F77" s="71"/>
      <c r="G77" s="71"/>
      <c r="H77" s="299"/>
      <c r="I77" s="72"/>
      <c r="J77" s="73"/>
      <c r="K77" s="74"/>
      <c r="L77" s="73"/>
      <c r="M77" s="75"/>
      <c r="N77" s="75" t="s">
        <v>1</v>
      </c>
      <c r="O77" s="75"/>
      <c r="P77" s="309" t="s">
        <v>192</v>
      </c>
      <c r="Q77" s="85"/>
      <c r="R77" s="83"/>
      <c r="S77" s="310"/>
      <c r="T77" s="77"/>
      <c r="U77" s="318"/>
      <c r="V77" s="302"/>
      <c r="W77" s="310"/>
      <c r="X77" s="77"/>
      <c r="Y77" s="318"/>
      <c r="Z77" s="302"/>
      <c r="AA77" s="310"/>
      <c r="AB77" s="77"/>
      <c r="AC77" s="318"/>
      <c r="AD77" s="302"/>
      <c r="AE77" s="310"/>
      <c r="AF77" s="77"/>
      <c r="AG77" s="318"/>
      <c r="AH77" s="302"/>
      <c r="AL77" s="13"/>
      <c r="AZ77" s="715" t="str">
        <f t="shared" si="1"/>
        <v/>
      </c>
      <c r="BB77" s="721" t="str">
        <f>IFERROR(VLOOKUP(TRIM(D77)&amp;TRIM(E77),'国体選考会-女子'!$BC$5:$BC$74,2,FALSE),"")</f>
        <v/>
      </c>
    </row>
    <row r="78" spans="1:54" ht="18" customHeight="1" x14ac:dyDescent="0.15">
      <c r="A78" s="673">
        <v>74</v>
      </c>
      <c r="B78" s="297"/>
      <c r="C78" s="195"/>
      <c r="D78" s="70"/>
      <c r="E78" s="298"/>
      <c r="F78" s="71"/>
      <c r="G78" s="71"/>
      <c r="H78" s="299"/>
      <c r="I78" s="72"/>
      <c r="J78" s="73"/>
      <c r="K78" s="74"/>
      <c r="L78" s="73"/>
      <c r="M78" s="75"/>
      <c r="N78" s="75" t="s">
        <v>1</v>
      </c>
      <c r="O78" s="75"/>
      <c r="P78" s="309" t="s">
        <v>192</v>
      </c>
      <c r="Q78" s="85"/>
      <c r="R78" s="83"/>
      <c r="S78" s="310"/>
      <c r="T78" s="77"/>
      <c r="U78" s="318"/>
      <c r="V78" s="302"/>
      <c r="W78" s="310"/>
      <c r="X78" s="77"/>
      <c r="Y78" s="318"/>
      <c r="Z78" s="302"/>
      <c r="AA78" s="310"/>
      <c r="AB78" s="77"/>
      <c r="AC78" s="318"/>
      <c r="AD78" s="302"/>
      <c r="AE78" s="310"/>
      <c r="AF78" s="77"/>
      <c r="AG78" s="318"/>
      <c r="AH78" s="302"/>
      <c r="AL78" s="13"/>
      <c r="AZ78" s="715" t="str">
        <f t="shared" si="1"/>
        <v/>
      </c>
      <c r="BB78" s="721" t="str">
        <f>IFERROR(VLOOKUP(TRIM(D78)&amp;TRIM(E78),'国体選考会-女子'!$BC$5:$BC$74,2,FALSE),"")</f>
        <v/>
      </c>
    </row>
    <row r="79" spans="1:54" ht="18" customHeight="1" x14ac:dyDescent="0.15">
      <c r="A79" s="674">
        <v>75</v>
      </c>
      <c r="B79" s="303"/>
      <c r="C79" s="196"/>
      <c r="D79" s="144"/>
      <c r="E79" s="304"/>
      <c r="F79" s="145"/>
      <c r="G79" s="145"/>
      <c r="H79" s="305"/>
      <c r="I79" s="146"/>
      <c r="J79" s="147"/>
      <c r="K79" s="148"/>
      <c r="L79" s="147"/>
      <c r="M79" s="149"/>
      <c r="N79" s="149" t="s">
        <v>1</v>
      </c>
      <c r="O79" s="149"/>
      <c r="P79" s="306" t="s">
        <v>192</v>
      </c>
      <c r="Q79" s="169"/>
      <c r="R79" s="163"/>
      <c r="S79" s="307"/>
      <c r="T79" s="156"/>
      <c r="U79" s="319"/>
      <c r="V79" s="308"/>
      <c r="W79" s="307"/>
      <c r="X79" s="156"/>
      <c r="Y79" s="319"/>
      <c r="Z79" s="308"/>
      <c r="AA79" s="307"/>
      <c r="AB79" s="156"/>
      <c r="AC79" s="319"/>
      <c r="AD79" s="308"/>
      <c r="AE79" s="307"/>
      <c r="AF79" s="156"/>
      <c r="AG79" s="319"/>
      <c r="AH79" s="308"/>
      <c r="AL79" s="13"/>
      <c r="AZ79" s="715" t="str">
        <f t="shared" si="1"/>
        <v/>
      </c>
      <c r="BB79" s="721" t="str">
        <f>IFERROR(VLOOKUP(TRIM(D79)&amp;TRIM(E79),'国体選考会-女子'!$BC$5:$BC$74,2,FALSE),"")</f>
        <v/>
      </c>
    </row>
    <row r="80" spans="1:54" ht="18" customHeight="1" x14ac:dyDescent="0.15">
      <c r="A80" s="673">
        <v>76</v>
      </c>
      <c r="B80" s="297"/>
      <c r="C80" s="195"/>
      <c r="D80" s="70"/>
      <c r="E80" s="298"/>
      <c r="F80" s="71"/>
      <c r="G80" s="71"/>
      <c r="H80" s="299"/>
      <c r="I80" s="72"/>
      <c r="J80" s="73"/>
      <c r="K80" s="74"/>
      <c r="L80" s="73"/>
      <c r="M80" s="75"/>
      <c r="N80" s="75" t="s">
        <v>1</v>
      </c>
      <c r="O80" s="75"/>
      <c r="P80" s="309" t="s">
        <v>192</v>
      </c>
      <c r="Q80" s="85"/>
      <c r="R80" s="83"/>
      <c r="S80" s="310"/>
      <c r="T80" s="77"/>
      <c r="U80" s="318"/>
      <c r="V80" s="302"/>
      <c r="W80" s="310"/>
      <c r="X80" s="77"/>
      <c r="Y80" s="318"/>
      <c r="Z80" s="302"/>
      <c r="AA80" s="310"/>
      <c r="AB80" s="77"/>
      <c r="AC80" s="318"/>
      <c r="AD80" s="302"/>
      <c r="AE80" s="310"/>
      <c r="AF80" s="77"/>
      <c r="AG80" s="318"/>
      <c r="AH80" s="302"/>
      <c r="AL80" s="13"/>
      <c r="AZ80" s="715" t="str">
        <f t="shared" si="1"/>
        <v/>
      </c>
      <c r="BB80" s="721" t="str">
        <f>IFERROR(VLOOKUP(TRIM(D80)&amp;TRIM(E80),'国体選考会-女子'!$BC$5:$BC$74,2,FALSE),"")</f>
        <v/>
      </c>
    </row>
    <row r="81" spans="1:54" ht="18" customHeight="1" x14ac:dyDescent="0.15">
      <c r="A81" s="673">
        <v>77</v>
      </c>
      <c r="B81" s="297"/>
      <c r="C81" s="195"/>
      <c r="D81" s="70"/>
      <c r="E81" s="298"/>
      <c r="F81" s="71"/>
      <c r="G81" s="71"/>
      <c r="H81" s="299"/>
      <c r="I81" s="72"/>
      <c r="J81" s="73"/>
      <c r="K81" s="74"/>
      <c r="L81" s="73"/>
      <c r="M81" s="75"/>
      <c r="N81" s="75" t="s">
        <v>1</v>
      </c>
      <c r="O81" s="75"/>
      <c r="P81" s="309" t="s">
        <v>192</v>
      </c>
      <c r="Q81" s="85"/>
      <c r="R81" s="83"/>
      <c r="S81" s="310"/>
      <c r="T81" s="77"/>
      <c r="U81" s="318"/>
      <c r="V81" s="302"/>
      <c r="W81" s="310"/>
      <c r="X81" s="77"/>
      <c r="Y81" s="318"/>
      <c r="Z81" s="302"/>
      <c r="AA81" s="310"/>
      <c r="AB81" s="77"/>
      <c r="AC81" s="318"/>
      <c r="AD81" s="302"/>
      <c r="AE81" s="310"/>
      <c r="AF81" s="77"/>
      <c r="AG81" s="318"/>
      <c r="AH81" s="302"/>
      <c r="AL81" s="13"/>
      <c r="AZ81" s="715" t="str">
        <f t="shared" si="1"/>
        <v/>
      </c>
      <c r="BB81" s="721" t="str">
        <f>IFERROR(VLOOKUP(TRIM(D81)&amp;TRIM(E81),'国体選考会-女子'!$BC$5:$BC$74,2,FALSE),"")</f>
        <v/>
      </c>
    </row>
    <row r="82" spans="1:54" ht="18" customHeight="1" x14ac:dyDescent="0.15">
      <c r="A82" s="673">
        <v>78</v>
      </c>
      <c r="B82" s="297"/>
      <c r="C82" s="195"/>
      <c r="D82" s="70"/>
      <c r="E82" s="298"/>
      <c r="F82" s="71"/>
      <c r="G82" s="71"/>
      <c r="H82" s="299"/>
      <c r="I82" s="72"/>
      <c r="J82" s="73"/>
      <c r="K82" s="74"/>
      <c r="L82" s="73"/>
      <c r="M82" s="75"/>
      <c r="N82" s="75" t="s">
        <v>1</v>
      </c>
      <c r="O82" s="75"/>
      <c r="P82" s="309" t="s">
        <v>192</v>
      </c>
      <c r="Q82" s="85"/>
      <c r="R82" s="83"/>
      <c r="S82" s="310"/>
      <c r="T82" s="77"/>
      <c r="U82" s="318"/>
      <c r="V82" s="302"/>
      <c r="W82" s="310"/>
      <c r="X82" s="77"/>
      <c r="Y82" s="318"/>
      <c r="Z82" s="302"/>
      <c r="AA82" s="310"/>
      <c r="AB82" s="77"/>
      <c r="AC82" s="318"/>
      <c r="AD82" s="302"/>
      <c r="AE82" s="310"/>
      <c r="AF82" s="77"/>
      <c r="AG82" s="318"/>
      <c r="AH82" s="302"/>
      <c r="AL82" s="13"/>
      <c r="AZ82" s="715" t="str">
        <f t="shared" si="1"/>
        <v/>
      </c>
      <c r="BB82" s="721" t="str">
        <f>IFERROR(VLOOKUP(TRIM(D82)&amp;TRIM(E82),'国体選考会-女子'!$BC$5:$BC$74,2,FALSE),"")</f>
        <v/>
      </c>
    </row>
    <row r="83" spans="1:54" ht="18" customHeight="1" x14ac:dyDescent="0.15">
      <c r="A83" s="673">
        <v>79</v>
      </c>
      <c r="B83" s="297"/>
      <c r="C83" s="195"/>
      <c r="D83" s="70"/>
      <c r="E83" s="298"/>
      <c r="F83" s="71"/>
      <c r="G83" s="71"/>
      <c r="H83" s="299"/>
      <c r="I83" s="72"/>
      <c r="J83" s="73"/>
      <c r="K83" s="74"/>
      <c r="L83" s="73"/>
      <c r="M83" s="75"/>
      <c r="N83" s="75" t="s">
        <v>1</v>
      </c>
      <c r="O83" s="75"/>
      <c r="P83" s="309" t="s">
        <v>192</v>
      </c>
      <c r="Q83" s="85"/>
      <c r="R83" s="83"/>
      <c r="S83" s="310"/>
      <c r="T83" s="77"/>
      <c r="U83" s="318"/>
      <c r="V83" s="302"/>
      <c r="W83" s="310"/>
      <c r="X83" s="77"/>
      <c r="Y83" s="318"/>
      <c r="Z83" s="302"/>
      <c r="AA83" s="310"/>
      <c r="AB83" s="77"/>
      <c r="AC83" s="318"/>
      <c r="AD83" s="302"/>
      <c r="AE83" s="310"/>
      <c r="AF83" s="77"/>
      <c r="AG83" s="318"/>
      <c r="AH83" s="302"/>
      <c r="AL83" s="13"/>
      <c r="AZ83" s="715" t="str">
        <f t="shared" si="1"/>
        <v/>
      </c>
      <c r="BB83" s="721" t="str">
        <f>IFERROR(VLOOKUP(TRIM(D83)&amp;TRIM(E83),'国体選考会-女子'!$BC$5:$BC$74,2,FALSE),"")</f>
        <v/>
      </c>
    </row>
    <row r="84" spans="1:54" ht="18" customHeight="1" thickBot="1" x14ac:dyDescent="0.2">
      <c r="A84" s="675">
        <v>80</v>
      </c>
      <c r="B84" s="311"/>
      <c r="C84" s="197"/>
      <c r="D84" s="150"/>
      <c r="E84" s="312"/>
      <c r="F84" s="151"/>
      <c r="G84" s="151"/>
      <c r="H84" s="313"/>
      <c r="I84" s="152"/>
      <c r="J84" s="153"/>
      <c r="K84" s="154"/>
      <c r="L84" s="153"/>
      <c r="M84" s="155"/>
      <c r="N84" s="155" t="s">
        <v>1</v>
      </c>
      <c r="O84" s="155"/>
      <c r="P84" s="314" t="s">
        <v>192</v>
      </c>
      <c r="Q84" s="172"/>
      <c r="R84" s="165"/>
      <c r="S84" s="315"/>
      <c r="T84" s="158"/>
      <c r="U84" s="320"/>
      <c r="V84" s="316"/>
      <c r="W84" s="315"/>
      <c r="X84" s="158"/>
      <c r="Y84" s="320"/>
      <c r="Z84" s="316"/>
      <c r="AA84" s="315"/>
      <c r="AB84" s="158"/>
      <c r="AC84" s="320"/>
      <c r="AD84" s="316"/>
      <c r="AE84" s="315"/>
      <c r="AF84" s="158"/>
      <c r="AG84" s="320"/>
      <c r="AH84" s="316"/>
      <c r="AL84" s="13"/>
      <c r="AZ84" s="715" t="str">
        <f t="shared" si="1"/>
        <v/>
      </c>
      <c r="BB84" s="721" t="str">
        <f>IFERROR(VLOOKUP(TRIM(D84)&amp;TRIM(E84),'国体選考会-女子'!$BC$5:$BC$74,2,FALSE),"")</f>
        <v/>
      </c>
    </row>
    <row r="85" spans="1:54" ht="18" customHeight="1" x14ac:dyDescent="0.15">
      <c r="A85" s="673">
        <v>81</v>
      </c>
      <c r="B85" s="297"/>
      <c r="C85" s="195"/>
      <c r="D85" s="70"/>
      <c r="E85" s="298"/>
      <c r="F85" s="71"/>
      <c r="G85" s="71"/>
      <c r="H85" s="299"/>
      <c r="I85" s="72"/>
      <c r="J85" s="73"/>
      <c r="K85" s="74"/>
      <c r="L85" s="73"/>
      <c r="M85" s="75"/>
      <c r="N85" s="75" t="s">
        <v>1</v>
      </c>
      <c r="O85" s="75"/>
      <c r="P85" s="309" t="s">
        <v>192</v>
      </c>
      <c r="Q85" s="85"/>
      <c r="R85" s="83"/>
      <c r="S85" s="310"/>
      <c r="T85" s="77"/>
      <c r="U85" s="318"/>
      <c r="V85" s="302"/>
      <c r="W85" s="310"/>
      <c r="X85" s="77"/>
      <c r="Y85" s="318"/>
      <c r="Z85" s="302"/>
      <c r="AA85" s="310"/>
      <c r="AB85" s="77"/>
      <c r="AC85" s="318"/>
      <c r="AD85" s="302"/>
      <c r="AE85" s="310"/>
      <c r="AF85" s="77"/>
      <c r="AG85" s="318"/>
      <c r="AH85" s="302"/>
      <c r="AL85" s="13"/>
      <c r="AZ85" s="715" t="str">
        <f t="shared" si="1"/>
        <v/>
      </c>
      <c r="BB85" s="721" t="str">
        <f>IFERROR(VLOOKUP(TRIM(D85)&amp;TRIM(E85),'国体選考会-女子'!$BC$5:$BC$74,2,FALSE),"")</f>
        <v/>
      </c>
    </row>
    <row r="86" spans="1:54" ht="18" customHeight="1" x14ac:dyDescent="0.15">
      <c r="A86" s="673">
        <v>82</v>
      </c>
      <c r="B86" s="297"/>
      <c r="C86" s="195"/>
      <c r="D86" s="70"/>
      <c r="E86" s="298"/>
      <c r="F86" s="71"/>
      <c r="G86" s="71"/>
      <c r="H86" s="299"/>
      <c r="I86" s="72"/>
      <c r="J86" s="73"/>
      <c r="K86" s="74"/>
      <c r="L86" s="73"/>
      <c r="M86" s="75"/>
      <c r="N86" s="75" t="s">
        <v>1</v>
      </c>
      <c r="O86" s="75"/>
      <c r="P86" s="309" t="s">
        <v>192</v>
      </c>
      <c r="Q86" s="85"/>
      <c r="R86" s="83"/>
      <c r="S86" s="310"/>
      <c r="T86" s="77"/>
      <c r="U86" s="318"/>
      <c r="V86" s="302"/>
      <c r="W86" s="310"/>
      <c r="X86" s="77"/>
      <c r="Y86" s="318"/>
      <c r="Z86" s="302"/>
      <c r="AA86" s="310"/>
      <c r="AB86" s="77"/>
      <c r="AC86" s="318"/>
      <c r="AD86" s="302"/>
      <c r="AE86" s="310"/>
      <c r="AF86" s="77"/>
      <c r="AG86" s="318"/>
      <c r="AH86" s="302"/>
      <c r="AL86" s="13"/>
      <c r="AZ86" s="715" t="str">
        <f t="shared" si="1"/>
        <v/>
      </c>
      <c r="BB86" s="721" t="str">
        <f>IFERROR(VLOOKUP(TRIM(D86)&amp;TRIM(E86),'国体選考会-女子'!$BC$5:$BC$74,2,FALSE),"")</f>
        <v/>
      </c>
    </row>
    <row r="87" spans="1:54" ht="18" customHeight="1" x14ac:dyDescent="0.15">
      <c r="A87" s="673">
        <v>83</v>
      </c>
      <c r="B87" s="297"/>
      <c r="C87" s="195"/>
      <c r="D87" s="70"/>
      <c r="E87" s="298"/>
      <c r="F87" s="71"/>
      <c r="G87" s="71"/>
      <c r="H87" s="299"/>
      <c r="I87" s="72"/>
      <c r="J87" s="73"/>
      <c r="K87" s="74"/>
      <c r="L87" s="73"/>
      <c r="M87" s="75"/>
      <c r="N87" s="75" t="s">
        <v>1</v>
      </c>
      <c r="O87" s="75"/>
      <c r="P87" s="309" t="s">
        <v>192</v>
      </c>
      <c r="Q87" s="85"/>
      <c r="R87" s="83"/>
      <c r="S87" s="310"/>
      <c r="T87" s="77"/>
      <c r="U87" s="318"/>
      <c r="V87" s="302"/>
      <c r="W87" s="310"/>
      <c r="X87" s="77"/>
      <c r="Y87" s="318"/>
      <c r="Z87" s="302"/>
      <c r="AA87" s="310"/>
      <c r="AB87" s="77"/>
      <c r="AC87" s="318"/>
      <c r="AD87" s="302"/>
      <c r="AE87" s="310"/>
      <c r="AF87" s="77"/>
      <c r="AG87" s="318"/>
      <c r="AH87" s="302"/>
      <c r="AL87" s="13"/>
      <c r="AZ87" s="715" t="str">
        <f t="shared" si="1"/>
        <v/>
      </c>
      <c r="BB87" s="721" t="str">
        <f>IFERROR(VLOOKUP(TRIM(D87)&amp;TRIM(E87),'国体選考会-女子'!$BC$5:$BC$74,2,FALSE),"")</f>
        <v/>
      </c>
    </row>
    <row r="88" spans="1:54" ht="18" customHeight="1" x14ac:dyDescent="0.15">
      <c r="A88" s="673">
        <v>84</v>
      </c>
      <c r="B88" s="297"/>
      <c r="C88" s="195"/>
      <c r="D88" s="70"/>
      <c r="E88" s="298"/>
      <c r="F88" s="71"/>
      <c r="G88" s="71"/>
      <c r="H88" s="299"/>
      <c r="I88" s="72"/>
      <c r="J88" s="73"/>
      <c r="K88" s="74"/>
      <c r="L88" s="73"/>
      <c r="M88" s="75"/>
      <c r="N88" s="75" t="s">
        <v>1</v>
      </c>
      <c r="O88" s="75"/>
      <c r="P88" s="309" t="s">
        <v>192</v>
      </c>
      <c r="Q88" s="85"/>
      <c r="R88" s="83"/>
      <c r="S88" s="310"/>
      <c r="T88" s="77"/>
      <c r="U88" s="318"/>
      <c r="V88" s="302"/>
      <c r="W88" s="310"/>
      <c r="X88" s="77"/>
      <c r="Y88" s="318"/>
      <c r="Z88" s="302"/>
      <c r="AA88" s="310"/>
      <c r="AB88" s="77"/>
      <c r="AC88" s="318"/>
      <c r="AD88" s="302"/>
      <c r="AE88" s="310"/>
      <c r="AF88" s="77"/>
      <c r="AG88" s="318"/>
      <c r="AH88" s="302"/>
      <c r="AL88" s="13"/>
      <c r="AZ88" s="715" t="str">
        <f t="shared" si="1"/>
        <v/>
      </c>
      <c r="BB88" s="721" t="str">
        <f>IFERROR(VLOOKUP(TRIM(D88)&amp;TRIM(E88),'国体選考会-女子'!$BC$5:$BC$74,2,FALSE),"")</f>
        <v/>
      </c>
    </row>
    <row r="89" spans="1:54" ht="18" customHeight="1" x14ac:dyDescent="0.15">
      <c r="A89" s="674">
        <v>85</v>
      </c>
      <c r="B89" s="303"/>
      <c r="C89" s="196"/>
      <c r="D89" s="144"/>
      <c r="E89" s="304"/>
      <c r="F89" s="145"/>
      <c r="G89" s="145"/>
      <c r="H89" s="305"/>
      <c r="I89" s="146"/>
      <c r="J89" s="147"/>
      <c r="K89" s="148"/>
      <c r="L89" s="147"/>
      <c r="M89" s="149"/>
      <c r="N89" s="149" t="s">
        <v>1</v>
      </c>
      <c r="O89" s="149"/>
      <c r="P89" s="306" t="s">
        <v>192</v>
      </c>
      <c r="Q89" s="169"/>
      <c r="R89" s="163"/>
      <c r="S89" s="307"/>
      <c r="T89" s="156"/>
      <c r="U89" s="319"/>
      <c r="V89" s="308"/>
      <c r="W89" s="307"/>
      <c r="X89" s="156"/>
      <c r="Y89" s="319"/>
      <c r="Z89" s="308"/>
      <c r="AA89" s="307"/>
      <c r="AB89" s="156"/>
      <c r="AC89" s="319"/>
      <c r="AD89" s="308"/>
      <c r="AE89" s="307"/>
      <c r="AF89" s="156"/>
      <c r="AG89" s="319"/>
      <c r="AH89" s="308"/>
      <c r="AL89" s="13"/>
      <c r="AZ89" s="715" t="str">
        <f t="shared" si="1"/>
        <v/>
      </c>
      <c r="BB89" s="721" t="str">
        <f>IFERROR(VLOOKUP(TRIM(D89)&amp;TRIM(E89),'国体選考会-女子'!$BC$5:$BC$74,2,FALSE),"")</f>
        <v/>
      </c>
    </row>
    <row r="90" spans="1:54" ht="18" customHeight="1" x14ac:dyDescent="0.15">
      <c r="A90" s="673">
        <v>86</v>
      </c>
      <c r="B90" s="297"/>
      <c r="C90" s="195"/>
      <c r="D90" s="70"/>
      <c r="E90" s="298"/>
      <c r="F90" s="71"/>
      <c r="G90" s="71"/>
      <c r="H90" s="299"/>
      <c r="I90" s="72"/>
      <c r="J90" s="73"/>
      <c r="K90" s="74"/>
      <c r="L90" s="73"/>
      <c r="M90" s="75"/>
      <c r="N90" s="75" t="s">
        <v>1</v>
      </c>
      <c r="O90" s="75"/>
      <c r="P90" s="309" t="s">
        <v>192</v>
      </c>
      <c r="Q90" s="85"/>
      <c r="R90" s="83"/>
      <c r="S90" s="310"/>
      <c r="T90" s="77"/>
      <c r="U90" s="318"/>
      <c r="V90" s="302"/>
      <c r="W90" s="310"/>
      <c r="X90" s="77"/>
      <c r="Y90" s="318"/>
      <c r="Z90" s="302"/>
      <c r="AA90" s="310"/>
      <c r="AB90" s="77"/>
      <c r="AC90" s="318"/>
      <c r="AD90" s="302"/>
      <c r="AE90" s="310"/>
      <c r="AF90" s="77"/>
      <c r="AG90" s="318"/>
      <c r="AH90" s="302"/>
      <c r="AL90" s="13"/>
      <c r="AZ90" s="715" t="str">
        <f t="shared" si="1"/>
        <v/>
      </c>
      <c r="BB90" s="721" t="str">
        <f>IFERROR(VLOOKUP(TRIM(D90)&amp;TRIM(E90),'国体選考会-女子'!$BC$5:$BC$74,2,FALSE),"")</f>
        <v/>
      </c>
    </row>
    <row r="91" spans="1:54" ht="18" customHeight="1" x14ac:dyDescent="0.15">
      <c r="A91" s="673">
        <v>87</v>
      </c>
      <c r="B91" s="297"/>
      <c r="C91" s="195"/>
      <c r="D91" s="70"/>
      <c r="E91" s="298"/>
      <c r="F91" s="71"/>
      <c r="G91" s="71"/>
      <c r="H91" s="299"/>
      <c r="I91" s="72"/>
      <c r="J91" s="73"/>
      <c r="K91" s="74"/>
      <c r="L91" s="73"/>
      <c r="M91" s="75"/>
      <c r="N91" s="75" t="s">
        <v>1</v>
      </c>
      <c r="O91" s="75"/>
      <c r="P91" s="309" t="s">
        <v>192</v>
      </c>
      <c r="Q91" s="85"/>
      <c r="R91" s="83"/>
      <c r="S91" s="310"/>
      <c r="T91" s="77"/>
      <c r="U91" s="318"/>
      <c r="V91" s="302"/>
      <c r="W91" s="310"/>
      <c r="X91" s="77"/>
      <c r="Y91" s="318"/>
      <c r="Z91" s="302"/>
      <c r="AA91" s="310"/>
      <c r="AB91" s="77"/>
      <c r="AC91" s="318"/>
      <c r="AD91" s="302"/>
      <c r="AE91" s="310"/>
      <c r="AF91" s="77"/>
      <c r="AG91" s="318"/>
      <c r="AH91" s="302"/>
      <c r="AL91" s="13"/>
      <c r="AZ91" s="715" t="str">
        <f t="shared" si="1"/>
        <v/>
      </c>
      <c r="BB91" s="721" t="str">
        <f>IFERROR(VLOOKUP(TRIM(D91)&amp;TRIM(E91),'国体選考会-女子'!$BC$5:$BC$74,2,FALSE),"")</f>
        <v/>
      </c>
    </row>
    <row r="92" spans="1:54" ht="18" customHeight="1" x14ac:dyDescent="0.15">
      <c r="A92" s="673">
        <v>88</v>
      </c>
      <c r="B92" s="297"/>
      <c r="C92" s="195"/>
      <c r="D92" s="70"/>
      <c r="E92" s="298"/>
      <c r="F92" s="71"/>
      <c r="G92" s="71"/>
      <c r="H92" s="299"/>
      <c r="I92" s="72"/>
      <c r="J92" s="73"/>
      <c r="K92" s="74"/>
      <c r="L92" s="73"/>
      <c r="M92" s="75"/>
      <c r="N92" s="75" t="s">
        <v>1</v>
      </c>
      <c r="O92" s="75"/>
      <c r="P92" s="309" t="s">
        <v>192</v>
      </c>
      <c r="Q92" s="85"/>
      <c r="R92" s="83"/>
      <c r="S92" s="310"/>
      <c r="T92" s="77"/>
      <c r="U92" s="318"/>
      <c r="V92" s="302"/>
      <c r="W92" s="310"/>
      <c r="X92" s="77"/>
      <c r="Y92" s="318"/>
      <c r="Z92" s="302"/>
      <c r="AA92" s="310"/>
      <c r="AB92" s="77"/>
      <c r="AC92" s="318"/>
      <c r="AD92" s="302"/>
      <c r="AE92" s="310"/>
      <c r="AF92" s="77"/>
      <c r="AG92" s="318"/>
      <c r="AH92" s="302"/>
      <c r="AL92" s="13"/>
      <c r="AZ92" s="715" t="str">
        <f t="shared" si="1"/>
        <v/>
      </c>
      <c r="BB92" s="721" t="str">
        <f>IFERROR(VLOOKUP(TRIM(D92)&amp;TRIM(E92),'国体選考会-女子'!$BC$5:$BC$74,2,FALSE),"")</f>
        <v/>
      </c>
    </row>
    <row r="93" spans="1:54" ht="18" customHeight="1" x14ac:dyDescent="0.15">
      <c r="A93" s="673">
        <v>89</v>
      </c>
      <c r="B93" s="297"/>
      <c r="C93" s="195"/>
      <c r="D93" s="70"/>
      <c r="E93" s="298"/>
      <c r="F93" s="71"/>
      <c r="G93" s="71"/>
      <c r="H93" s="299"/>
      <c r="I93" s="72"/>
      <c r="J93" s="73"/>
      <c r="K93" s="74"/>
      <c r="L93" s="73"/>
      <c r="M93" s="75"/>
      <c r="N93" s="75" t="s">
        <v>1</v>
      </c>
      <c r="O93" s="75"/>
      <c r="P93" s="309" t="s">
        <v>192</v>
      </c>
      <c r="Q93" s="85"/>
      <c r="R93" s="83"/>
      <c r="S93" s="310"/>
      <c r="T93" s="77"/>
      <c r="U93" s="318"/>
      <c r="V93" s="302"/>
      <c r="W93" s="310"/>
      <c r="X93" s="77"/>
      <c r="Y93" s="318"/>
      <c r="Z93" s="302"/>
      <c r="AA93" s="310"/>
      <c r="AB93" s="77"/>
      <c r="AC93" s="318"/>
      <c r="AD93" s="302"/>
      <c r="AE93" s="310"/>
      <c r="AF93" s="77"/>
      <c r="AG93" s="318"/>
      <c r="AH93" s="302"/>
      <c r="AL93" s="13"/>
      <c r="AZ93" s="715" t="str">
        <f t="shared" si="1"/>
        <v/>
      </c>
      <c r="BB93" s="721" t="str">
        <f>IFERROR(VLOOKUP(TRIM(D93)&amp;TRIM(E93),'国体選考会-女子'!$BC$5:$BC$74,2,FALSE),"")</f>
        <v/>
      </c>
    </row>
    <row r="94" spans="1:54" ht="18" customHeight="1" thickBot="1" x14ac:dyDescent="0.2">
      <c r="A94" s="675">
        <v>90</v>
      </c>
      <c r="B94" s="311"/>
      <c r="C94" s="197"/>
      <c r="D94" s="150"/>
      <c r="E94" s="312"/>
      <c r="F94" s="151"/>
      <c r="G94" s="151"/>
      <c r="H94" s="313"/>
      <c r="I94" s="152"/>
      <c r="J94" s="153"/>
      <c r="K94" s="154"/>
      <c r="L94" s="153"/>
      <c r="M94" s="155"/>
      <c r="N94" s="155" t="s">
        <v>1</v>
      </c>
      <c r="O94" s="155"/>
      <c r="P94" s="314" t="s">
        <v>192</v>
      </c>
      <c r="Q94" s="172"/>
      <c r="R94" s="165"/>
      <c r="S94" s="315"/>
      <c r="T94" s="158"/>
      <c r="U94" s="320"/>
      <c r="V94" s="316"/>
      <c r="W94" s="315"/>
      <c r="X94" s="158"/>
      <c r="Y94" s="320"/>
      <c r="Z94" s="316"/>
      <c r="AA94" s="315"/>
      <c r="AB94" s="158"/>
      <c r="AC94" s="320"/>
      <c r="AD94" s="316"/>
      <c r="AE94" s="315"/>
      <c r="AF94" s="158"/>
      <c r="AG94" s="320"/>
      <c r="AH94" s="316"/>
      <c r="AL94" s="13"/>
      <c r="AZ94" s="715" t="str">
        <f t="shared" si="1"/>
        <v/>
      </c>
      <c r="BB94" s="721" t="str">
        <f>IFERROR(VLOOKUP(TRIM(D94)&amp;TRIM(E94),'国体選考会-女子'!$BC$5:$BC$74,2,FALSE),"")</f>
        <v/>
      </c>
    </row>
    <row r="95" spans="1:54" ht="18" customHeight="1" x14ac:dyDescent="0.15">
      <c r="A95" s="673">
        <v>91</v>
      </c>
      <c r="B95" s="297"/>
      <c r="C95" s="195"/>
      <c r="D95" s="70"/>
      <c r="E95" s="298"/>
      <c r="F95" s="71"/>
      <c r="G95" s="71"/>
      <c r="H95" s="299"/>
      <c r="I95" s="72"/>
      <c r="J95" s="73"/>
      <c r="K95" s="74"/>
      <c r="L95" s="73"/>
      <c r="M95" s="75"/>
      <c r="N95" s="75" t="s">
        <v>1</v>
      </c>
      <c r="O95" s="75"/>
      <c r="P95" s="309" t="s">
        <v>192</v>
      </c>
      <c r="Q95" s="85"/>
      <c r="R95" s="83"/>
      <c r="S95" s="310"/>
      <c r="T95" s="77"/>
      <c r="U95" s="318"/>
      <c r="V95" s="302"/>
      <c r="W95" s="310"/>
      <c r="X95" s="77"/>
      <c r="Y95" s="318"/>
      <c r="Z95" s="302"/>
      <c r="AA95" s="310"/>
      <c r="AB95" s="77"/>
      <c r="AC95" s="318"/>
      <c r="AD95" s="302"/>
      <c r="AE95" s="310"/>
      <c r="AF95" s="77"/>
      <c r="AG95" s="318"/>
      <c r="AH95" s="302"/>
      <c r="AL95" s="13"/>
      <c r="AZ95" s="715" t="str">
        <f t="shared" si="1"/>
        <v/>
      </c>
      <c r="BB95" s="721" t="str">
        <f>IFERROR(VLOOKUP(TRIM(D95)&amp;TRIM(E95),'国体選考会-女子'!$BC$5:$BC$74,2,FALSE),"")</f>
        <v/>
      </c>
    </row>
    <row r="96" spans="1:54" ht="18" customHeight="1" x14ac:dyDescent="0.15">
      <c r="A96" s="673">
        <v>92</v>
      </c>
      <c r="B96" s="297"/>
      <c r="C96" s="195"/>
      <c r="D96" s="70"/>
      <c r="E96" s="298"/>
      <c r="F96" s="71"/>
      <c r="G96" s="71"/>
      <c r="H96" s="299"/>
      <c r="I96" s="72"/>
      <c r="J96" s="73"/>
      <c r="K96" s="74"/>
      <c r="L96" s="73"/>
      <c r="M96" s="75"/>
      <c r="N96" s="75" t="s">
        <v>1</v>
      </c>
      <c r="O96" s="75"/>
      <c r="P96" s="309" t="s">
        <v>192</v>
      </c>
      <c r="Q96" s="85"/>
      <c r="R96" s="83"/>
      <c r="S96" s="310"/>
      <c r="T96" s="77"/>
      <c r="U96" s="318"/>
      <c r="V96" s="302"/>
      <c r="W96" s="310"/>
      <c r="X96" s="77"/>
      <c r="Y96" s="318"/>
      <c r="Z96" s="302"/>
      <c r="AA96" s="310"/>
      <c r="AB96" s="77"/>
      <c r="AC96" s="318"/>
      <c r="AD96" s="302"/>
      <c r="AE96" s="310"/>
      <c r="AF96" s="77"/>
      <c r="AG96" s="318"/>
      <c r="AH96" s="302"/>
      <c r="AL96" s="13"/>
      <c r="AZ96" s="715" t="str">
        <f t="shared" si="1"/>
        <v/>
      </c>
      <c r="BB96" s="721" t="str">
        <f>IFERROR(VLOOKUP(TRIM(D96)&amp;TRIM(E96),'国体選考会-女子'!$BC$5:$BC$74,2,FALSE),"")</f>
        <v/>
      </c>
    </row>
    <row r="97" spans="1:66" ht="18" customHeight="1" x14ac:dyDescent="0.15">
      <c r="A97" s="673">
        <v>93</v>
      </c>
      <c r="B97" s="297"/>
      <c r="C97" s="195"/>
      <c r="D97" s="70"/>
      <c r="E97" s="298"/>
      <c r="F97" s="71"/>
      <c r="G97" s="71"/>
      <c r="H97" s="299"/>
      <c r="I97" s="72"/>
      <c r="J97" s="73"/>
      <c r="K97" s="74"/>
      <c r="L97" s="73"/>
      <c r="M97" s="75"/>
      <c r="N97" s="75" t="s">
        <v>1</v>
      </c>
      <c r="O97" s="75"/>
      <c r="P97" s="309" t="s">
        <v>192</v>
      </c>
      <c r="Q97" s="85"/>
      <c r="R97" s="83"/>
      <c r="S97" s="310"/>
      <c r="T97" s="77"/>
      <c r="U97" s="318"/>
      <c r="V97" s="302"/>
      <c r="W97" s="310"/>
      <c r="X97" s="77"/>
      <c r="Y97" s="318"/>
      <c r="Z97" s="302"/>
      <c r="AA97" s="310"/>
      <c r="AB97" s="77"/>
      <c r="AC97" s="318"/>
      <c r="AD97" s="302"/>
      <c r="AE97" s="310"/>
      <c r="AF97" s="77"/>
      <c r="AG97" s="318"/>
      <c r="AH97" s="302"/>
      <c r="AL97" s="13"/>
      <c r="AZ97" s="715" t="str">
        <f t="shared" si="1"/>
        <v/>
      </c>
      <c r="BB97" s="721" t="str">
        <f>IFERROR(VLOOKUP(TRIM(D97)&amp;TRIM(E97),'国体選考会-女子'!$BC$5:$BC$74,2,FALSE),"")</f>
        <v/>
      </c>
    </row>
    <row r="98" spans="1:66" ht="18" customHeight="1" x14ac:dyDescent="0.15">
      <c r="A98" s="673">
        <v>94</v>
      </c>
      <c r="B98" s="297"/>
      <c r="C98" s="195"/>
      <c r="D98" s="70"/>
      <c r="E98" s="298"/>
      <c r="F98" s="71"/>
      <c r="G98" s="71"/>
      <c r="H98" s="299"/>
      <c r="I98" s="72"/>
      <c r="J98" s="73"/>
      <c r="K98" s="74"/>
      <c r="L98" s="73"/>
      <c r="M98" s="75"/>
      <c r="N98" s="75" t="s">
        <v>1</v>
      </c>
      <c r="O98" s="75"/>
      <c r="P98" s="309" t="s">
        <v>192</v>
      </c>
      <c r="Q98" s="85"/>
      <c r="R98" s="83"/>
      <c r="S98" s="310"/>
      <c r="T98" s="77"/>
      <c r="U98" s="318"/>
      <c r="V98" s="302"/>
      <c r="W98" s="310"/>
      <c r="X98" s="77"/>
      <c r="Y98" s="318"/>
      <c r="Z98" s="302"/>
      <c r="AA98" s="310"/>
      <c r="AB98" s="77"/>
      <c r="AC98" s="318"/>
      <c r="AD98" s="302"/>
      <c r="AE98" s="310"/>
      <c r="AF98" s="77"/>
      <c r="AG98" s="318"/>
      <c r="AH98" s="302"/>
      <c r="AL98" s="13"/>
      <c r="AZ98" s="715" t="str">
        <f t="shared" si="1"/>
        <v/>
      </c>
      <c r="BB98" s="721" t="str">
        <f>IFERROR(VLOOKUP(TRIM(D98)&amp;TRIM(E98),'国体選考会-女子'!$BC$5:$BC$74,2,FALSE),"")</f>
        <v/>
      </c>
    </row>
    <row r="99" spans="1:66" ht="18" customHeight="1" x14ac:dyDescent="0.15">
      <c r="A99" s="674">
        <v>95</v>
      </c>
      <c r="B99" s="303"/>
      <c r="C99" s="196"/>
      <c r="D99" s="144"/>
      <c r="E99" s="304"/>
      <c r="F99" s="145"/>
      <c r="G99" s="145"/>
      <c r="H99" s="305"/>
      <c r="I99" s="146"/>
      <c r="J99" s="147"/>
      <c r="K99" s="148"/>
      <c r="L99" s="147"/>
      <c r="M99" s="149"/>
      <c r="N99" s="149" t="s">
        <v>1</v>
      </c>
      <c r="O99" s="149"/>
      <c r="P99" s="306" t="s">
        <v>192</v>
      </c>
      <c r="Q99" s="169"/>
      <c r="R99" s="163"/>
      <c r="S99" s="307"/>
      <c r="T99" s="156"/>
      <c r="U99" s="319"/>
      <c r="V99" s="308"/>
      <c r="W99" s="307"/>
      <c r="X99" s="156"/>
      <c r="Y99" s="319"/>
      <c r="Z99" s="308"/>
      <c r="AA99" s="307"/>
      <c r="AB99" s="156"/>
      <c r="AC99" s="319"/>
      <c r="AD99" s="308"/>
      <c r="AE99" s="307"/>
      <c r="AF99" s="156"/>
      <c r="AG99" s="319"/>
      <c r="AH99" s="308"/>
      <c r="AL99" s="13"/>
      <c r="AZ99" s="715" t="str">
        <f t="shared" si="1"/>
        <v/>
      </c>
      <c r="BB99" s="721" t="str">
        <f>IFERROR(VLOOKUP(TRIM(D99)&amp;TRIM(E99),'国体選考会-女子'!$BC$5:$BC$74,2,FALSE),"")</f>
        <v/>
      </c>
    </row>
    <row r="100" spans="1:66" ht="18" customHeight="1" x14ac:dyDescent="0.15">
      <c r="A100" s="673">
        <v>96</v>
      </c>
      <c r="B100" s="297"/>
      <c r="C100" s="195"/>
      <c r="D100" s="70"/>
      <c r="E100" s="298"/>
      <c r="F100" s="71"/>
      <c r="G100" s="71"/>
      <c r="H100" s="299"/>
      <c r="I100" s="72"/>
      <c r="J100" s="73"/>
      <c r="K100" s="74"/>
      <c r="L100" s="73"/>
      <c r="M100" s="75"/>
      <c r="N100" s="75" t="s">
        <v>1</v>
      </c>
      <c r="O100" s="75"/>
      <c r="P100" s="309" t="s">
        <v>192</v>
      </c>
      <c r="Q100" s="85"/>
      <c r="R100" s="83"/>
      <c r="S100" s="310"/>
      <c r="T100" s="77"/>
      <c r="U100" s="318"/>
      <c r="V100" s="302"/>
      <c r="W100" s="310"/>
      <c r="X100" s="77"/>
      <c r="Y100" s="318"/>
      <c r="Z100" s="302"/>
      <c r="AA100" s="310"/>
      <c r="AB100" s="77"/>
      <c r="AC100" s="318"/>
      <c r="AD100" s="302"/>
      <c r="AE100" s="310"/>
      <c r="AF100" s="77"/>
      <c r="AG100" s="318"/>
      <c r="AH100" s="302"/>
      <c r="AL100" s="13"/>
      <c r="AZ100" s="715" t="str">
        <f t="shared" si="1"/>
        <v/>
      </c>
      <c r="BB100" s="721" t="str">
        <f>IFERROR(VLOOKUP(TRIM(D100)&amp;TRIM(E100),'国体選考会-女子'!$BC$5:$BC$74,2,FALSE),"")</f>
        <v/>
      </c>
    </row>
    <row r="101" spans="1:66" ht="18" customHeight="1" x14ac:dyDescent="0.15">
      <c r="A101" s="673">
        <v>97</v>
      </c>
      <c r="B101" s="297"/>
      <c r="C101" s="195"/>
      <c r="D101" s="70"/>
      <c r="E101" s="298"/>
      <c r="F101" s="71"/>
      <c r="G101" s="71"/>
      <c r="H101" s="299"/>
      <c r="I101" s="72"/>
      <c r="J101" s="73"/>
      <c r="K101" s="74"/>
      <c r="L101" s="73"/>
      <c r="M101" s="75"/>
      <c r="N101" s="75" t="s">
        <v>1</v>
      </c>
      <c r="O101" s="75"/>
      <c r="P101" s="309" t="s">
        <v>192</v>
      </c>
      <c r="Q101" s="85"/>
      <c r="R101" s="83"/>
      <c r="S101" s="310"/>
      <c r="T101" s="77"/>
      <c r="U101" s="318"/>
      <c r="V101" s="302"/>
      <c r="W101" s="310"/>
      <c r="X101" s="77"/>
      <c r="Y101" s="318"/>
      <c r="Z101" s="302"/>
      <c r="AA101" s="310"/>
      <c r="AB101" s="77"/>
      <c r="AC101" s="318"/>
      <c r="AD101" s="302"/>
      <c r="AE101" s="310"/>
      <c r="AF101" s="77"/>
      <c r="AG101" s="318"/>
      <c r="AH101" s="302"/>
      <c r="AL101" s="13"/>
      <c r="AZ101" s="715" t="str">
        <f t="shared" si="1"/>
        <v/>
      </c>
      <c r="BB101" s="721" t="str">
        <f>IFERROR(VLOOKUP(TRIM(D101)&amp;TRIM(E101),'国体選考会-女子'!$BC$5:$BC$74,2,FALSE),"")</f>
        <v/>
      </c>
    </row>
    <row r="102" spans="1:66" ht="18" customHeight="1" x14ac:dyDescent="0.15">
      <c r="A102" s="673">
        <v>98</v>
      </c>
      <c r="B102" s="297"/>
      <c r="C102" s="195"/>
      <c r="D102" s="70"/>
      <c r="E102" s="298"/>
      <c r="F102" s="71"/>
      <c r="G102" s="71"/>
      <c r="H102" s="299"/>
      <c r="I102" s="72"/>
      <c r="J102" s="73"/>
      <c r="K102" s="74"/>
      <c r="L102" s="73"/>
      <c r="M102" s="75"/>
      <c r="N102" s="75" t="s">
        <v>1</v>
      </c>
      <c r="O102" s="75"/>
      <c r="P102" s="309" t="s">
        <v>192</v>
      </c>
      <c r="Q102" s="85"/>
      <c r="R102" s="83"/>
      <c r="S102" s="310"/>
      <c r="T102" s="77"/>
      <c r="U102" s="318"/>
      <c r="V102" s="302"/>
      <c r="W102" s="310"/>
      <c r="X102" s="77"/>
      <c r="Y102" s="318"/>
      <c r="Z102" s="302"/>
      <c r="AA102" s="310"/>
      <c r="AB102" s="77"/>
      <c r="AC102" s="318"/>
      <c r="AD102" s="302"/>
      <c r="AE102" s="310"/>
      <c r="AF102" s="77"/>
      <c r="AG102" s="318"/>
      <c r="AH102" s="302"/>
      <c r="AL102" s="13"/>
      <c r="AZ102" s="715" t="str">
        <f t="shared" si="1"/>
        <v/>
      </c>
      <c r="BB102" s="721" t="str">
        <f>IFERROR(VLOOKUP(TRIM(D102)&amp;TRIM(E102),'国体選考会-女子'!$BC$5:$BC$74,2,FALSE),"")</f>
        <v/>
      </c>
    </row>
    <row r="103" spans="1:66" ht="18" customHeight="1" x14ac:dyDescent="0.15">
      <c r="A103" s="673">
        <v>99</v>
      </c>
      <c r="B103" s="297"/>
      <c r="C103" s="195"/>
      <c r="D103" s="70"/>
      <c r="E103" s="298"/>
      <c r="F103" s="71"/>
      <c r="G103" s="71"/>
      <c r="H103" s="299"/>
      <c r="I103" s="72"/>
      <c r="J103" s="73"/>
      <c r="K103" s="74"/>
      <c r="L103" s="73"/>
      <c r="M103" s="75"/>
      <c r="N103" s="75" t="s">
        <v>1</v>
      </c>
      <c r="O103" s="75"/>
      <c r="P103" s="309" t="s">
        <v>192</v>
      </c>
      <c r="Q103" s="85"/>
      <c r="R103" s="83"/>
      <c r="S103" s="310"/>
      <c r="T103" s="77"/>
      <c r="U103" s="318"/>
      <c r="V103" s="302"/>
      <c r="W103" s="310"/>
      <c r="X103" s="77"/>
      <c r="Y103" s="318"/>
      <c r="Z103" s="302"/>
      <c r="AA103" s="310"/>
      <c r="AB103" s="77"/>
      <c r="AC103" s="318"/>
      <c r="AD103" s="302"/>
      <c r="AE103" s="310"/>
      <c r="AF103" s="77"/>
      <c r="AG103" s="318"/>
      <c r="AH103" s="302"/>
      <c r="AL103" s="13"/>
      <c r="AZ103" s="715" t="str">
        <f t="shared" si="1"/>
        <v/>
      </c>
      <c r="BB103" s="721" t="str">
        <f>IFERROR(VLOOKUP(TRIM(D103)&amp;TRIM(E103),'国体選考会-女子'!$BC$5:$BC$74,2,FALSE),"")</f>
        <v/>
      </c>
    </row>
    <row r="104" spans="1:66" ht="18" customHeight="1" thickBot="1" x14ac:dyDescent="0.2">
      <c r="A104" s="675">
        <v>100</v>
      </c>
      <c r="B104" s="311"/>
      <c r="C104" s="197"/>
      <c r="D104" s="150"/>
      <c r="E104" s="312"/>
      <c r="F104" s="151"/>
      <c r="G104" s="151"/>
      <c r="H104" s="313"/>
      <c r="I104" s="152"/>
      <c r="J104" s="153"/>
      <c r="K104" s="154"/>
      <c r="L104" s="153"/>
      <c r="M104" s="155"/>
      <c r="N104" s="155" t="s">
        <v>1</v>
      </c>
      <c r="O104" s="155"/>
      <c r="P104" s="314" t="s">
        <v>192</v>
      </c>
      <c r="Q104" s="172"/>
      <c r="R104" s="165"/>
      <c r="S104" s="315"/>
      <c r="T104" s="158"/>
      <c r="U104" s="320"/>
      <c r="V104" s="316"/>
      <c r="W104" s="315"/>
      <c r="X104" s="158"/>
      <c r="Y104" s="320"/>
      <c r="Z104" s="316"/>
      <c r="AA104" s="315"/>
      <c r="AB104" s="158"/>
      <c r="AC104" s="320"/>
      <c r="AD104" s="316"/>
      <c r="AE104" s="315"/>
      <c r="AF104" s="158"/>
      <c r="AG104" s="320"/>
      <c r="AH104" s="316"/>
      <c r="AL104" s="13"/>
      <c r="AZ104" s="716" t="str">
        <f t="shared" si="1"/>
        <v/>
      </c>
      <c r="BB104" s="722" t="str">
        <f>IFERROR(VLOOKUP(TRIM(D104)&amp;TRIM(E104),'国体選考会-女子'!$BC$5:$BC$74,2,FALSE),"")</f>
        <v/>
      </c>
    </row>
    <row r="105" spans="1:66" ht="14.25" thickBot="1" x14ac:dyDescent="0.2">
      <c r="A105" s="13"/>
      <c r="B105" s="292" t="s">
        <v>756</v>
      </c>
      <c r="C105" s="13"/>
      <c r="D105" s="13"/>
      <c r="E105" s="13"/>
      <c r="F105" s="13"/>
      <c r="G105" s="13"/>
      <c r="H105" s="13"/>
      <c r="I105" s="13"/>
      <c r="J105" s="13"/>
      <c r="K105" s="13"/>
      <c r="L105" s="13"/>
      <c r="M105" s="292" t="s">
        <v>757</v>
      </c>
      <c r="N105" s="13"/>
      <c r="P105" s="13"/>
      <c r="Q105" s="13"/>
      <c r="R105" s="13"/>
      <c r="S105" s="13"/>
      <c r="T105" s="292" t="s">
        <v>758</v>
      </c>
      <c r="U105" s="687" t="s">
        <v>764</v>
      </c>
      <c r="V105" s="13"/>
      <c r="W105" s="13"/>
      <c r="X105" s="292" t="s">
        <v>761</v>
      </c>
      <c r="Y105" s="687" t="s">
        <v>765</v>
      </c>
      <c r="Z105" s="292"/>
      <c r="AA105" s="13"/>
      <c r="AB105" s="292" t="s">
        <v>763</v>
      </c>
      <c r="AC105" s="687" t="s">
        <v>766</v>
      </c>
      <c r="AE105" s="13"/>
      <c r="AF105" s="292" t="s">
        <v>772</v>
      </c>
      <c r="AG105" s="687" t="s">
        <v>773</v>
      </c>
      <c r="AH105" s="13"/>
      <c r="AI105" s="13"/>
      <c r="AJ105" s="13"/>
      <c r="AL105" s="37">
        <f>SUM(AL35:AL104)</f>
        <v>0</v>
      </c>
      <c r="AM105" t="s">
        <v>197</v>
      </c>
      <c r="AP105" t="s">
        <v>195</v>
      </c>
      <c r="AS105" t="s">
        <v>196</v>
      </c>
      <c r="BA105"/>
      <c r="BB105" s="292"/>
      <c r="BC105"/>
      <c r="BD105"/>
      <c r="BE105"/>
      <c r="BF105"/>
      <c r="BG105"/>
      <c r="BH105"/>
      <c r="BI105"/>
      <c r="BJ105"/>
      <c r="BK105"/>
      <c r="BL105"/>
      <c r="BM105"/>
      <c r="BN105"/>
    </row>
    <row r="106" spans="1:66" s="292" customFormat="1" ht="14.25" thickBot="1" x14ac:dyDescent="0.2">
      <c r="A106" s="687"/>
      <c r="B106" s="690">
        <f>COUNTIFS($B$5:$B$104,"&lt;&gt;",$D$5:$D$104,"&lt;&gt;",$M$5:$M$104,"")</f>
        <v>0</v>
      </c>
      <c r="M106" s="690">
        <f>COUNTIFS($M$5:$M$104,"&lt;&gt;")</f>
        <v>0</v>
      </c>
      <c r="Q106" s="48">
        <f>COUNTIFS($Q$5:$Q$104,"&lt;&gt;")</f>
        <v>0</v>
      </c>
      <c r="R106" s="48">
        <f>COUNTIFS($R$5:$R$104,"&lt;&gt;")</f>
        <v>0</v>
      </c>
      <c r="T106" s="48">
        <f>COUNTIFS(T5:T104,"&lt;&gt;",$D5:$D104,"&lt;&gt;")</f>
        <v>0</v>
      </c>
      <c r="U106" s="48">
        <f>COUNTIFS(T5:T104,"&lt;&gt;",$D5:$D104,"&lt;&gt;",$M5:$M104,"&lt;&gt;")</f>
        <v>0</v>
      </c>
      <c r="X106" s="48">
        <f>COUNTIFS(X5:X104,"&lt;&gt;",$D5:$D104,"&lt;&gt;")</f>
        <v>0</v>
      </c>
      <c r="Y106" s="48">
        <f>COUNTIFS(X5:X104,"&lt;&gt;",$D5:$D104,"&lt;&gt;",$M5:$M104,"&lt;&gt;")</f>
        <v>0</v>
      </c>
      <c r="AB106" s="48">
        <f>COUNTIFS(AB5:AB104,"&lt;&gt;",$D5:$D104,"&lt;&gt;")</f>
        <v>0</v>
      </c>
      <c r="AC106" s="48">
        <f>COUNTIFS(AB5:AB104,"&lt;&gt;",$D5:$D104,"&lt;&gt;",$M5:$M104,"&lt;&gt;")</f>
        <v>0</v>
      </c>
      <c r="AF106" s="48">
        <f>COUNTIFS(AF5:AF104,"&lt;&gt;",$D5:$D104,"&lt;&gt;")</f>
        <v>0</v>
      </c>
      <c r="AG106" s="48">
        <f>COUNTIFS(AF5:AF104,"&lt;&gt;",$D5:$D104,"&lt;&gt;",$M5:$M104,"&lt;&gt;")</f>
        <v>0</v>
      </c>
      <c r="AK106" s="625">
        <f>総括申込!U6</f>
        <v>0</v>
      </c>
      <c r="AL106" s="679"/>
      <c r="AM106" s="708">
        <f>IF(OR($AK106="一般",$AK106="大学"),$T106+$X106+$AB106+$AF106,0)</f>
        <v>0</v>
      </c>
      <c r="AN106" s="709">
        <f>IF(OR($AK106="一般",$AK106="大学"),$U106+$Y106+$AC106+$AG106,0)</f>
        <v>0</v>
      </c>
      <c r="AO106" s="710"/>
      <c r="AP106" s="708">
        <f>IF($AK106="高校",$T106+$X106+$AB106+$AF106,0)</f>
        <v>0</v>
      </c>
      <c r="AQ106" s="709">
        <f>IF($AK106="高校",$U106+$Y106+$AC106+$AG106,0)</f>
        <v>0</v>
      </c>
      <c r="AR106" s="710"/>
      <c r="AS106" s="708">
        <f>IF($AK106="中学",$T106+$X106+$AB106+$AF106,0)</f>
        <v>0</v>
      </c>
      <c r="AT106" s="709">
        <f>IF($AK106="中学",$U106+$Y106+$AC106+$AG106,0)</f>
        <v>0</v>
      </c>
      <c r="AU106" s="710"/>
      <c r="AZ106" s="48">
        <f>COUNTIFS(D5:D104,"&lt;&gt;",M5:M104,"",AZ5:AZ104,"",BB5:BB104,"")</f>
        <v>0</v>
      </c>
    </row>
    <row r="107" spans="1:66" x14ac:dyDescent="0.15">
      <c r="AI107" s="627"/>
      <c r="AJ107" s="627"/>
      <c r="AV107" s="627"/>
      <c r="AW107" s="627"/>
      <c r="AX107" s="627"/>
      <c r="BA107" s="686"/>
      <c r="BB107" s="720"/>
      <c r="BL107"/>
      <c r="BM107"/>
      <c r="BN107"/>
    </row>
  </sheetData>
  <sheetProtection algorithmName="SHA-512" hashValue="efArX81CbFAduj3tlJ1ymhKbG8tCUMR2mIoJi7oQEoQrK+glcARwabE6JkiSISjyZ2y57E554ypxz8fth2Yn2g==" saltValue="81MtDU6FxLqKoHE+Snyj6g==" spinCount="100000" sheet="1" objects="1" scenarios="1"/>
  <mergeCells count="11">
    <mergeCell ref="AB2:AD2"/>
    <mergeCell ref="AF2:AH2"/>
    <mergeCell ref="V1:W1"/>
    <mergeCell ref="X1:Z1"/>
    <mergeCell ref="D2:E2"/>
    <mergeCell ref="H2:I2"/>
    <mergeCell ref="P2:P3"/>
    <mergeCell ref="Q2:R2"/>
    <mergeCell ref="T2:V2"/>
    <mergeCell ref="X2:Z2"/>
    <mergeCell ref="F2:G2"/>
  </mergeCells>
  <phoneticPr fontId="1"/>
  <dataValidations count="16">
    <dataValidation imeMode="off" allowBlank="1" showInputMessage="1" showErrorMessage="1" sqref="AC5:AD104 K5:L104 U5:V104 H5:I104 Y5:Z104 AG5:AH104" xr:uid="{00000000-0002-0000-0700-000000000000}"/>
    <dataValidation type="list" showErrorMessage="1" errorTitle="区分エラー" error="選手区分を選択してください" prompt="ｸﾗﾌﾞﾁｰﾑの中高生は「中学」、「高校」を選択" sqref="O6:O104" xr:uid="{00000000-0002-0000-0700-000001000000}">
      <formula1>選手区分</formula1>
    </dataValidation>
    <dataValidation type="list" showErrorMessage="1" errorTitle="選択エラー" error="○を選択してください" prompt="新規ﾅﾝﾊﾞｰ希望時は「○」を選択_x000a_" sqref="B6:B104" xr:uid="{00000000-0002-0000-0700-000002000000}">
      <formula1>有無</formula1>
    </dataValidation>
    <dataValidation type="list" showInputMessage="1" showErrorMessage="1" errorTitle="選択エラー" error="○を選択してください" prompt="新規ｱｽﾘｰﾄﾋﾞﾌﾞｽ希望時は「○」を選択_x000a_"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O5" xr:uid="{00000000-0002-0000-0700-000004000000}">
      <formula1>選手区分</formula1>
    </dataValidation>
    <dataValidation imeMode="off" allowBlank="1" showInputMessage="1" showErrorMessage="1" prompt="「/」を入れず西暦年の下2桁と月日を6文字の数字だけで入力" sqref="J5:J104" xr:uid="{00000000-0002-0000-0700-000005000000}"/>
    <dataValidation imeMode="halfKatakana" allowBlank="1" showInputMessage="1" showErrorMessage="1" sqref="F5:G104" xr:uid="{00000000-0002-0000-0700-000006000000}"/>
    <dataValidation imeMode="off" allowBlank="1" showInputMessage="1" showErrorMessage="1" prompt="県選手権までに付与されたﾅﾝﾊﾞｰを入力" sqref="C5" xr:uid="{00000000-0002-0000-0700-000007000000}"/>
    <dataValidation imeMode="off" allowBlank="1" showErrorMessage="1" prompt="第1回記録会に付与されたﾅﾝﾊﾞｰを記入" sqref="C6:C104" xr:uid="{00000000-0002-0000-0700-000008000000}"/>
    <dataValidation type="list" showInputMessage="1" showErrorMessage="1" errorTitle="選択エラー" error="強化指定選手は〇を選択してください" prompt="強化指定選手は「○」を選択" sqref="M5" xr:uid="{00000000-0002-0000-0700-00000B000000}">
      <formula1>有無</formula1>
    </dataValidation>
    <dataValidation type="list" showErrorMessage="1" errorTitle="選択エラー" error="強化指定選手は〇を選択してください" prompt="強化指定選手は「○」を選択" sqref="M6:M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type="list" showInputMessage="1" showErrorMessage="1" errorTitle="種目エラー" error="ｴﾝﾄﾘｰ種目を選択してください" prompt="種目を選択" sqref="T5 X5 AB5 AF5" xr:uid="{63427721-B82C-4959-AD0E-8F69139326CE}">
      <formula1>_3記録会女子</formula1>
    </dataValidation>
    <dataValidation type="list" showErrorMessage="1" errorTitle="種目エラー" error="ｴﾝﾄﾘｰ種目を選択してください" prompt="種目を選択" sqref="T6:T104 X6:X104 AB6:AB104 AF6:AF104" xr:uid="{739EC5DF-9225-4029-9C9D-332A753A542B}">
      <formula1>_3記録会女子</formula1>
    </dataValidation>
  </dataValidations>
  <printOptions horizontalCentered="1"/>
  <pageMargins left="0.31496062992125984" right="0.19685039370078741" top="0.59055118110236227" bottom="0.19685039370078741" header="0.31496062992125984" footer="0.31496062992125984"/>
  <pageSetup paperSize="9" scale="58"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N6:N104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N5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44"/>
  <sheetViews>
    <sheetView showZeros="0" zoomScaleNormal="100" workbookViewId="0">
      <selection activeCell="B9" sqref="B9"/>
    </sheetView>
  </sheetViews>
  <sheetFormatPr defaultRowHeight="13.5" x14ac:dyDescent="0.1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x14ac:dyDescent="0.15">
      <c r="K1" s="107" t="s">
        <v>211</v>
      </c>
    </row>
    <row r="2" spans="1:11" ht="19.5" thickBot="1" x14ac:dyDescent="0.2">
      <c r="A2" s="684" t="str">
        <f>総括申込!A22</f>
        <v>第3回神奈川県記録会兼国体選考会</v>
      </c>
      <c r="B2" s="685"/>
      <c r="C2" s="685"/>
      <c r="D2" s="685"/>
      <c r="E2" s="685"/>
      <c r="F2" s="685"/>
      <c r="G2" s="322"/>
      <c r="H2" s="322"/>
      <c r="I2" s="322"/>
      <c r="J2" s="322"/>
    </row>
    <row r="3" spans="1:11" ht="19.5" thickBot="1" x14ac:dyDescent="0.2">
      <c r="B3" s="1031" t="s">
        <v>384</v>
      </c>
      <c r="C3" s="1031"/>
      <c r="D3" s="1031"/>
      <c r="E3" s="1031"/>
      <c r="F3" s="1031"/>
      <c r="H3" s="48" t="s">
        <v>198</v>
      </c>
      <c r="I3" s="436">
        <f>総括申込!T41</f>
        <v>0</v>
      </c>
    </row>
    <row r="4" spans="1:11" ht="19.5" thickBot="1" x14ac:dyDescent="0.2">
      <c r="B4" s="323"/>
      <c r="C4" s="323"/>
      <c r="D4" s="323"/>
      <c r="E4" s="323"/>
      <c r="F4" s="323"/>
      <c r="H4" s="292"/>
      <c r="I4" s="324"/>
    </row>
    <row r="5" spans="1:11" ht="24" customHeight="1" thickBot="1" x14ac:dyDescent="0.2">
      <c r="A5" s="321" t="s">
        <v>385</v>
      </c>
      <c r="E5" s="48" t="s">
        <v>190</v>
      </c>
      <c r="F5" s="325">
        <f>総括申込!C9</f>
        <v>0</v>
      </c>
      <c r="G5" s="326" t="s">
        <v>312</v>
      </c>
      <c r="H5" s="327"/>
      <c r="I5" s="327"/>
    </row>
    <row r="6" spans="1:11" ht="14.25" customHeight="1" thickBot="1" x14ac:dyDescent="0.2">
      <c r="A6" s="328" t="s">
        <v>177</v>
      </c>
      <c r="B6" s="329" t="s">
        <v>181</v>
      </c>
      <c r="C6" s="1032" t="s">
        <v>626</v>
      </c>
      <c r="D6" s="1033"/>
      <c r="E6" s="1034"/>
      <c r="F6" s="1036" t="s">
        <v>629</v>
      </c>
      <c r="G6" s="48">
        <f>総括申込!U6</f>
        <v>0</v>
      </c>
      <c r="H6" s="330" t="s">
        <v>182</v>
      </c>
      <c r="I6" s="1035" t="s">
        <v>627</v>
      </c>
      <c r="J6" s="1035"/>
      <c r="K6" s="1035"/>
    </row>
    <row r="7" spans="1:11" ht="15" thickBot="1" x14ac:dyDescent="0.2">
      <c r="A7" s="331" t="s">
        <v>178</v>
      </c>
      <c r="B7" s="332" t="s">
        <v>183</v>
      </c>
      <c r="C7" s="333"/>
      <c r="D7" s="289" t="s">
        <v>628</v>
      </c>
      <c r="E7" s="334" t="s">
        <v>611</v>
      </c>
      <c r="F7" s="1037"/>
      <c r="I7" s="1035"/>
      <c r="J7" s="1035"/>
      <c r="K7" s="1035"/>
    </row>
    <row r="8" spans="1:11" ht="15" thickBot="1" x14ac:dyDescent="0.2">
      <c r="A8" s="335" t="s">
        <v>179</v>
      </c>
      <c r="B8" s="336" t="s">
        <v>174</v>
      </c>
      <c r="C8" s="337"/>
      <c r="D8" s="338" t="s">
        <v>180</v>
      </c>
      <c r="E8" s="339" t="s">
        <v>630</v>
      </c>
      <c r="F8" s="194" t="s">
        <v>185</v>
      </c>
      <c r="G8" s="340"/>
      <c r="H8" s="42"/>
      <c r="I8" s="1035"/>
      <c r="J8" s="1035"/>
      <c r="K8" s="1035"/>
    </row>
    <row r="9" spans="1:11" ht="14.25" customHeight="1" x14ac:dyDescent="0.15">
      <c r="A9" s="341">
        <v>1</v>
      </c>
      <c r="B9" s="342"/>
      <c r="C9" s="343"/>
      <c r="D9" s="167"/>
      <c r="E9" s="344"/>
      <c r="F9" s="345" t="str">
        <f>IF(B9="","",IF(B9="○",F$5,F$5&amp;" "&amp;B9))</f>
        <v/>
      </c>
      <c r="G9" s="346" t="str">
        <f>IF(B9="","",G$6)</f>
        <v/>
      </c>
      <c r="I9" s="1030" t="s">
        <v>631</v>
      </c>
      <c r="J9" s="1030"/>
      <c r="K9" s="1030"/>
    </row>
    <row r="10" spans="1:11" ht="14.25" customHeight="1" x14ac:dyDescent="0.15">
      <c r="A10" s="347">
        <v>2</v>
      </c>
      <c r="B10" s="348"/>
      <c r="C10" s="349"/>
      <c r="D10" s="350"/>
      <c r="E10" s="351"/>
      <c r="F10" s="352" t="str">
        <f t="shared" ref="F10:F23" si="0">IF(B10="","",IF(B10="○",F$5,F$5&amp;" "&amp;B10))</f>
        <v/>
      </c>
      <c r="G10" s="346" t="str">
        <f t="shared" ref="G10:G23" si="1">IF(B10="","",G$6)</f>
        <v/>
      </c>
      <c r="I10" s="1030"/>
      <c r="J10" s="1030"/>
      <c r="K10" s="1030"/>
    </row>
    <row r="11" spans="1:11" ht="14.25" customHeight="1" x14ac:dyDescent="0.15">
      <c r="A11" s="347">
        <v>3</v>
      </c>
      <c r="B11" s="348"/>
      <c r="C11" s="349"/>
      <c r="D11" s="350"/>
      <c r="E11" s="351"/>
      <c r="F11" s="352" t="str">
        <f t="shared" si="0"/>
        <v/>
      </c>
      <c r="G11" s="346" t="str">
        <f t="shared" si="1"/>
        <v/>
      </c>
      <c r="I11" s="42" t="s">
        <v>708</v>
      </c>
    </row>
    <row r="12" spans="1:11" ht="14.25" x14ac:dyDescent="0.15">
      <c r="A12" s="347">
        <v>4</v>
      </c>
      <c r="B12" s="348"/>
      <c r="C12" s="349"/>
      <c r="D12" s="350"/>
      <c r="E12" s="351"/>
      <c r="F12" s="352" t="str">
        <f t="shared" si="0"/>
        <v/>
      </c>
      <c r="G12" s="346" t="str">
        <f t="shared" si="1"/>
        <v/>
      </c>
      <c r="I12" s="43" t="s">
        <v>181</v>
      </c>
      <c r="J12" s="35"/>
      <c r="K12" s="36"/>
    </row>
    <row r="13" spans="1:11" ht="14.25" customHeight="1" thickBot="1" x14ac:dyDescent="0.2">
      <c r="A13" s="353">
        <v>5</v>
      </c>
      <c r="B13" s="354"/>
      <c r="C13" s="355"/>
      <c r="D13" s="356"/>
      <c r="E13" s="357"/>
      <c r="F13" s="358" t="str">
        <f t="shared" si="0"/>
        <v/>
      </c>
      <c r="G13" s="346" t="str">
        <f t="shared" si="1"/>
        <v/>
      </c>
      <c r="I13" s="44" t="s">
        <v>183</v>
      </c>
      <c r="J13" s="38" t="s">
        <v>184</v>
      </c>
      <c r="K13" s="39"/>
    </row>
    <row r="14" spans="1:11" ht="15" thickTop="1" x14ac:dyDescent="0.15">
      <c r="A14" s="442">
        <v>6</v>
      </c>
      <c r="B14" s="443"/>
      <c r="C14" s="444"/>
      <c r="D14" s="445"/>
      <c r="E14" s="446"/>
      <c r="F14" s="364" t="str">
        <f t="shared" si="0"/>
        <v/>
      </c>
      <c r="G14" s="346" t="str">
        <f t="shared" si="1"/>
        <v/>
      </c>
      <c r="I14" s="45" t="s">
        <v>174</v>
      </c>
      <c r="J14" s="40" t="s">
        <v>185</v>
      </c>
      <c r="K14" s="41"/>
    </row>
    <row r="15" spans="1:11" ht="14.25" x14ac:dyDescent="0.15">
      <c r="A15" s="347">
        <v>7</v>
      </c>
      <c r="B15" s="348"/>
      <c r="C15" s="349"/>
      <c r="D15" s="350"/>
      <c r="E15" s="351"/>
      <c r="F15" s="352" t="str">
        <f t="shared" si="0"/>
        <v/>
      </c>
      <c r="G15" s="346" t="str">
        <f t="shared" si="1"/>
        <v/>
      </c>
      <c r="I15" s="46" t="s">
        <v>590</v>
      </c>
      <c r="J15" s="365" t="s">
        <v>662</v>
      </c>
      <c r="K15" s="366"/>
    </row>
    <row r="16" spans="1:11" ht="14.25" x14ac:dyDescent="0.15">
      <c r="A16" s="347">
        <v>8</v>
      </c>
      <c r="B16" s="348"/>
      <c r="C16" s="349"/>
      <c r="D16" s="350"/>
      <c r="E16" s="351"/>
      <c r="F16" s="352" t="str">
        <f t="shared" si="0"/>
        <v/>
      </c>
      <c r="G16" s="346" t="str">
        <f t="shared" si="1"/>
        <v/>
      </c>
      <c r="I16" s="46" t="s">
        <v>591</v>
      </c>
      <c r="J16" s="365" t="s">
        <v>663</v>
      </c>
      <c r="K16" s="366"/>
    </row>
    <row r="17" spans="1:11" ht="14.25" x14ac:dyDescent="0.15">
      <c r="A17" s="347">
        <v>9</v>
      </c>
      <c r="B17" s="348"/>
      <c r="C17" s="349"/>
      <c r="D17" s="350"/>
      <c r="E17" s="351"/>
      <c r="F17" s="352" t="str">
        <f t="shared" si="0"/>
        <v/>
      </c>
      <c r="G17" s="346" t="str">
        <f t="shared" si="1"/>
        <v/>
      </c>
      <c r="I17" s="46" t="s">
        <v>632</v>
      </c>
      <c r="J17" s="367" t="s">
        <v>633</v>
      </c>
      <c r="K17" s="366"/>
    </row>
    <row r="18" spans="1:11" ht="14.25" x14ac:dyDescent="0.15">
      <c r="A18" s="353">
        <v>10</v>
      </c>
      <c r="B18" s="354"/>
      <c r="C18" s="355"/>
      <c r="D18" s="356"/>
      <c r="E18" s="357"/>
      <c r="F18" s="358" t="str">
        <f t="shared" si="0"/>
        <v/>
      </c>
      <c r="G18" s="346" t="str">
        <f t="shared" si="1"/>
        <v/>
      </c>
      <c r="I18" s="373" t="s">
        <v>599</v>
      </c>
      <c r="J18" s="374" t="s">
        <v>664</v>
      </c>
      <c r="K18" s="375"/>
    </row>
    <row r="19" spans="1:11" ht="14.25" x14ac:dyDescent="0.15">
      <c r="A19" s="359">
        <v>11</v>
      </c>
      <c r="B19" s="360"/>
      <c r="C19" s="361"/>
      <c r="D19" s="362"/>
      <c r="E19" s="363"/>
      <c r="F19" s="382" t="str">
        <f t="shared" si="0"/>
        <v/>
      </c>
      <c r="G19" s="346" t="str">
        <f t="shared" si="1"/>
        <v/>
      </c>
      <c r="I19" s="96"/>
      <c r="J19" s="37"/>
      <c r="K19" s="37"/>
    </row>
    <row r="20" spans="1:11" ht="13.5" customHeight="1" x14ac:dyDescent="0.15">
      <c r="A20" s="347">
        <v>12</v>
      </c>
      <c r="B20" s="348"/>
      <c r="C20" s="349"/>
      <c r="D20" s="350"/>
      <c r="E20" s="351"/>
      <c r="F20" s="352" t="str">
        <f t="shared" si="0"/>
        <v/>
      </c>
      <c r="G20" s="346" t="str">
        <f t="shared" si="1"/>
        <v/>
      </c>
      <c r="I20" s="96"/>
      <c r="J20" s="37"/>
      <c r="K20" s="37"/>
    </row>
    <row r="21" spans="1:11" ht="14.25" customHeight="1" x14ac:dyDescent="0.15">
      <c r="A21" s="347">
        <v>13</v>
      </c>
      <c r="B21" s="348"/>
      <c r="C21" s="349"/>
      <c r="D21" s="350"/>
      <c r="E21" s="351"/>
      <c r="F21" s="352" t="str">
        <f t="shared" si="0"/>
        <v/>
      </c>
      <c r="G21" s="346" t="str">
        <f t="shared" si="1"/>
        <v/>
      </c>
      <c r="I21" s="96"/>
      <c r="J21" s="37"/>
      <c r="K21" s="37"/>
    </row>
    <row r="22" spans="1:11" ht="14.25" x14ac:dyDescent="0.15">
      <c r="A22" s="347">
        <v>14</v>
      </c>
      <c r="B22" s="348"/>
      <c r="C22" s="349"/>
      <c r="D22" s="350"/>
      <c r="E22" s="351"/>
      <c r="F22" s="352" t="str">
        <f t="shared" si="0"/>
        <v/>
      </c>
      <c r="G22" s="346" t="str">
        <f t="shared" si="1"/>
        <v/>
      </c>
      <c r="I22" s="96"/>
      <c r="J22" s="37"/>
      <c r="K22" s="37"/>
    </row>
    <row r="23" spans="1:11" ht="15" thickBot="1" x14ac:dyDescent="0.2">
      <c r="A23" s="368">
        <v>15</v>
      </c>
      <c r="B23" s="369"/>
      <c r="C23" s="370"/>
      <c r="D23" s="168"/>
      <c r="E23" s="371"/>
      <c r="F23" s="372" t="str">
        <f t="shared" si="0"/>
        <v/>
      </c>
      <c r="G23" s="346" t="str">
        <f t="shared" si="1"/>
        <v/>
      </c>
      <c r="I23" s="96"/>
      <c r="J23" s="37"/>
      <c r="K23" s="37"/>
    </row>
    <row r="24" spans="1:11" ht="15" customHeight="1" thickBot="1" x14ac:dyDescent="0.2">
      <c r="D24" s="47">
        <f>COUNTIFS(D9:D23,"&lt;&gt;")</f>
        <v>0</v>
      </c>
      <c r="G24" s="346" t="str">
        <f t="shared" ref="G24:G28" si="2">IF(B29="","",G$6)</f>
        <v/>
      </c>
    </row>
    <row r="25" spans="1:11" ht="24" customHeight="1" thickBot="1" x14ac:dyDescent="0.2">
      <c r="A25" s="321" t="s">
        <v>386</v>
      </c>
      <c r="G25" s="346" t="str">
        <f t="shared" si="2"/>
        <v/>
      </c>
    </row>
    <row r="26" spans="1:11" ht="14.25" x14ac:dyDescent="0.15">
      <c r="A26" s="328" t="s">
        <v>177</v>
      </c>
      <c r="B26" s="376" t="s">
        <v>181</v>
      </c>
      <c r="C26" s="1032" t="s">
        <v>311</v>
      </c>
      <c r="D26" s="1033"/>
      <c r="E26" s="1034"/>
      <c r="F26" s="1036" t="s">
        <v>629</v>
      </c>
      <c r="G26" s="346" t="str">
        <f t="shared" si="2"/>
        <v/>
      </c>
      <c r="H26" s="330" t="s">
        <v>182</v>
      </c>
      <c r="I26" s="1035" t="s">
        <v>627</v>
      </c>
      <c r="J26" s="1035"/>
      <c r="K26" s="1035"/>
    </row>
    <row r="27" spans="1:11" ht="15" thickBot="1" x14ac:dyDescent="0.2">
      <c r="A27" s="331" t="s">
        <v>178</v>
      </c>
      <c r="B27" s="332" t="s">
        <v>183</v>
      </c>
      <c r="C27" s="333"/>
      <c r="D27" s="289" t="s">
        <v>189</v>
      </c>
      <c r="E27" s="334" t="s">
        <v>611</v>
      </c>
      <c r="F27" s="1037"/>
      <c r="G27" s="346" t="str">
        <f t="shared" si="2"/>
        <v/>
      </c>
      <c r="I27" s="1035"/>
      <c r="J27" s="1035"/>
      <c r="K27" s="1035"/>
    </row>
    <row r="28" spans="1:11" ht="14.25" customHeight="1" thickBot="1" x14ac:dyDescent="0.2">
      <c r="A28" s="335" t="s">
        <v>179</v>
      </c>
      <c r="B28" s="377" t="s">
        <v>590</v>
      </c>
      <c r="C28" s="337"/>
      <c r="D28" s="338" t="s">
        <v>180</v>
      </c>
      <c r="E28" s="339" t="s">
        <v>288</v>
      </c>
      <c r="F28" s="194" t="s">
        <v>185</v>
      </c>
      <c r="G28" s="346" t="str">
        <f t="shared" si="2"/>
        <v/>
      </c>
      <c r="H28" s="42"/>
      <c r="I28" s="1035"/>
      <c r="J28" s="1035"/>
      <c r="K28" s="1035"/>
    </row>
    <row r="29" spans="1:11" ht="14.25" x14ac:dyDescent="0.15">
      <c r="A29" s="341">
        <v>1</v>
      </c>
      <c r="B29" s="342"/>
      <c r="C29" s="378"/>
      <c r="D29" s="167"/>
      <c r="E29" s="344"/>
      <c r="F29" s="345" t="str">
        <f t="shared" ref="F29:F38" si="3">IF(B29="","",IF(B29="○",F$5,F$5&amp;" "&amp;B29))</f>
        <v/>
      </c>
      <c r="G29" s="346" t="str">
        <f>IF(B29="","",G$6)</f>
        <v/>
      </c>
      <c r="I29" s="1030" t="s">
        <v>631</v>
      </c>
      <c r="J29" s="1030"/>
      <c r="K29" s="1030"/>
    </row>
    <row r="30" spans="1:11" ht="14.25" x14ac:dyDescent="0.15">
      <c r="A30" s="347">
        <v>2</v>
      </c>
      <c r="B30" s="348"/>
      <c r="C30" s="379"/>
      <c r="D30" s="350"/>
      <c r="E30" s="351"/>
      <c r="F30" s="352" t="str">
        <f t="shared" si="3"/>
        <v/>
      </c>
      <c r="G30" s="346" t="str">
        <f t="shared" ref="G30:G43" si="4">IF(B30="","",G$6)</f>
        <v/>
      </c>
      <c r="I30" s="1030"/>
      <c r="J30" s="1030"/>
      <c r="K30" s="1030"/>
    </row>
    <row r="31" spans="1:11" ht="14.25" x14ac:dyDescent="0.15">
      <c r="A31" s="347">
        <v>3</v>
      </c>
      <c r="B31" s="348"/>
      <c r="C31" s="379"/>
      <c r="D31" s="350"/>
      <c r="E31" s="351"/>
      <c r="F31" s="352" t="str">
        <f t="shared" si="3"/>
        <v/>
      </c>
      <c r="G31" s="346" t="str">
        <f t="shared" si="4"/>
        <v/>
      </c>
      <c r="I31" s="42" t="s">
        <v>708</v>
      </c>
    </row>
    <row r="32" spans="1:11" ht="14.25" x14ac:dyDescent="0.15">
      <c r="A32" s="347">
        <v>4</v>
      </c>
      <c r="B32" s="348"/>
      <c r="C32" s="379"/>
      <c r="D32" s="350"/>
      <c r="E32" s="351"/>
      <c r="F32" s="352" t="str">
        <f t="shared" si="3"/>
        <v/>
      </c>
      <c r="G32" s="346" t="str">
        <f t="shared" si="4"/>
        <v/>
      </c>
      <c r="I32" s="43" t="s">
        <v>181</v>
      </c>
      <c r="J32" s="35"/>
      <c r="K32" s="36"/>
    </row>
    <row r="33" spans="1:11" ht="15" thickBot="1" x14ac:dyDescent="0.2">
      <c r="A33" s="353">
        <v>5</v>
      </c>
      <c r="B33" s="354"/>
      <c r="C33" s="380"/>
      <c r="D33" s="356"/>
      <c r="E33" s="357"/>
      <c r="F33" s="358" t="str">
        <f t="shared" si="3"/>
        <v/>
      </c>
      <c r="G33" s="346" t="str">
        <f t="shared" si="4"/>
        <v/>
      </c>
      <c r="I33" s="44" t="s">
        <v>183</v>
      </c>
      <c r="J33" s="38" t="s">
        <v>184</v>
      </c>
      <c r="K33" s="39"/>
    </row>
    <row r="34" spans="1:11" ht="15" thickTop="1" x14ac:dyDescent="0.15">
      <c r="A34" s="359">
        <v>6</v>
      </c>
      <c r="B34" s="443"/>
      <c r="C34" s="381"/>
      <c r="D34" s="445"/>
      <c r="E34" s="363"/>
      <c r="F34" s="382" t="str">
        <f t="shared" si="3"/>
        <v/>
      </c>
      <c r="G34" s="346" t="str">
        <f t="shared" si="4"/>
        <v/>
      </c>
      <c r="I34" s="45" t="s">
        <v>174</v>
      </c>
      <c r="J34" s="40" t="s">
        <v>185</v>
      </c>
      <c r="K34" s="41"/>
    </row>
    <row r="35" spans="1:11" ht="14.25" x14ac:dyDescent="0.15">
      <c r="A35" s="347">
        <v>7</v>
      </c>
      <c r="B35" s="348"/>
      <c r="C35" s="379"/>
      <c r="D35" s="350"/>
      <c r="E35" s="351"/>
      <c r="F35" s="352" t="str">
        <f t="shared" si="3"/>
        <v/>
      </c>
      <c r="G35" s="346" t="str">
        <f t="shared" si="4"/>
        <v/>
      </c>
      <c r="I35" s="46" t="s">
        <v>590</v>
      </c>
      <c r="J35" s="365" t="s">
        <v>662</v>
      </c>
      <c r="K35" s="366"/>
    </row>
    <row r="36" spans="1:11" ht="14.25" x14ac:dyDescent="0.15">
      <c r="A36" s="347">
        <v>8</v>
      </c>
      <c r="B36" s="348"/>
      <c r="C36" s="379"/>
      <c r="D36" s="350"/>
      <c r="E36" s="351"/>
      <c r="F36" s="352" t="str">
        <f t="shared" si="3"/>
        <v/>
      </c>
      <c r="G36" s="346" t="str">
        <f t="shared" si="4"/>
        <v/>
      </c>
      <c r="I36" s="46" t="s">
        <v>591</v>
      </c>
      <c r="J36" s="365" t="s">
        <v>663</v>
      </c>
      <c r="K36" s="366"/>
    </row>
    <row r="37" spans="1:11" ht="14.25" x14ac:dyDescent="0.15">
      <c r="A37" s="347">
        <v>9</v>
      </c>
      <c r="B37" s="348"/>
      <c r="C37" s="379"/>
      <c r="D37" s="350"/>
      <c r="E37" s="351"/>
      <c r="F37" s="352" t="str">
        <f t="shared" si="3"/>
        <v/>
      </c>
      <c r="G37" s="346" t="str">
        <f t="shared" si="4"/>
        <v/>
      </c>
      <c r="I37" s="46" t="s">
        <v>632</v>
      </c>
      <c r="J37" s="367" t="s">
        <v>633</v>
      </c>
      <c r="K37" s="366"/>
    </row>
    <row r="38" spans="1:11" ht="14.25" x14ac:dyDescent="0.15">
      <c r="A38" s="353">
        <v>10</v>
      </c>
      <c r="B38" s="354"/>
      <c r="C38" s="380"/>
      <c r="D38" s="356"/>
      <c r="E38" s="357"/>
      <c r="F38" s="358" t="str">
        <f t="shared" si="3"/>
        <v/>
      </c>
      <c r="G38" s="346" t="str">
        <f t="shared" si="4"/>
        <v/>
      </c>
      <c r="I38" s="373" t="s">
        <v>599</v>
      </c>
      <c r="J38" s="374" t="s">
        <v>664</v>
      </c>
      <c r="K38" s="375"/>
    </row>
    <row r="39" spans="1:11" ht="14.25" x14ac:dyDescent="0.15">
      <c r="A39" s="359">
        <v>11</v>
      </c>
      <c r="B39" s="360"/>
      <c r="C39" s="381"/>
      <c r="D39" s="362"/>
      <c r="E39" s="363"/>
      <c r="F39" s="382" t="str">
        <f t="shared" ref="F39:F43" si="5">IF(B39="","",IF(B39="○",F$5,F$5&amp;" "&amp;B39))</f>
        <v/>
      </c>
      <c r="G39" s="346" t="str">
        <f t="shared" si="4"/>
        <v/>
      </c>
    </row>
    <row r="40" spans="1:11" ht="14.25" x14ac:dyDescent="0.15">
      <c r="A40" s="347">
        <v>12</v>
      </c>
      <c r="B40" s="348"/>
      <c r="C40" s="379"/>
      <c r="D40" s="350"/>
      <c r="E40" s="351"/>
      <c r="F40" s="352" t="str">
        <f t="shared" si="5"/>
        <v/>
      </c>
      <c r="G40" s="346" t="str">
        <f t="shared" si="4"/>
        <v/>
      </c>
    </row>
    <row r="41" spans="1:11" ht="14.25" x14ac:dyDescent="0.15">
      <c r="A41" s="347">
        <v>13</v>
      </c>
      <c r="B41" s="348"/>
      <c r="C41" s="379"/>
      <c r="D41" s="350"/>
      <c r="E41" s="351"/>
      <c r="F41" s="352" t="str">
        <f t="shared" si="5"/>
        <v/>
      </c>
      <c r="G41" s="346" t="str">
        <f t="shared" si="4"/>
        <v/>
      </c>
    </row>
    <row r="42" spans="1:11" ht="14.25" x14ac:dyDescent="0.15">
      <c r="A42" s="347">
        <v>14</v>
      </c>
      <c r="B42" s="348"/>
      <c r="C42" s="379"/>
      <c r="D42" s="350"/>
      <c r="E42" s="351"/>
      <c r="F42" s="352" t="str">
        <f t="shared" si="5"/>
        <v/>
      </c>
      <c r="G42" s="346" t="str">
        <f t="shared" si="4"/>
        <v/>
      </c>
    </row>
    <row r="43" spans="1:11" ht="15" thickBot="1" x14ac:dyDescent="0.2">
      <c r="A43" s="368">
        <v>15</v>
      </c>
      <c r="B43" s="369"/>
      <c r="C43" s="383"/>
      <c r="D43" s="168"/>
      <c r="E43" s="371"/>
      <c r="F43" s="372" t="str">
        <f t="shared" si="5"/>
        <v/>
      </c>
      <c r="G43" s="346" t="str">
        <f t="shared" si="4"/>
        <v/>
      </c>
    </row>
    <row r="44" spans="1:11" ht="15" customHeight="1" thickBot="1" x14ac:dyDescent="0.2">
      <c r="D44" s="47">
        <f>COUNTIFS(D29:D43,"&lt;&gt;")</f>
        <v>0</v>
      </c>
    </row>
  </sheetData>
  <sheetProtection algorithmName="SHA-512" hashValue="EY1WkhcSTXp0P89CkIF4BCew24MjyIscQ4mi0livo0NgUkbxrmFWH//AWy8EVEVcWwxIaypL4SpKX78Hwy9d+g==" saltValue="83fyj2RcQ1ksDTXlnIF6vw==" spinCount="100000" sheet="1" objects="1" scenarios="1"/>
  <mergeCells count="9">
    <mergeCell ref="I29:K30"/>
    <mergeCell ref="B3:F3"/>
    <mergeCell ref="C6:E6"/>
    <mergeCell ref="I6:K8"/>
    <mergeCell ref="I9:K10"/>
    <mergeCell ref="C26:E26"/>
    <mergeCell ref="I26:K28"/>
    <mergeCell ref="F6:F7"/>
    <mergeCell ref="F26:F27"/>
  </mergeCells>
  <phoneticPr fontId="1"/>
  <dataValidations count="7">
    <dataValidation imeMode="off" allowBlank="1" showInputMessage="1" showErrorMessage="1" sqref="E29:E43 E9:E23" xr:uid="{00000000-0002-0000-0800-000000000000}"/>
    <dataValidation type="list" showInputMessage="1" showErrorMessage="1" errorTitle="リレー種目エラー" error="4x100mRまたは4x400mRを選択してください" prompt="ﾘﾚｰ種目を選択" sqref="D9" xr:uid="{00000000-0002-0000-0800-000001000000}">
      <formula1>ﾘﾚｰ男子</formula1>
    </dataValidation>
    <dataValidation type="list" showErrorMessage="1" errorTitle="リレー種目エラー" error="4x100mRまたは4x400mRを選択してください" prompt="種目を選択" sqref="D30:D43" xr:uid="{00000000-0002-0000-0800-000002000000}">
      <formula1>ﾘﾚｰ女子</formula1>
    </dataValidation>
    <dataValidation type="list" showInputMessage="1" showErrorMessage="1" errorTitle="チームコードエラー" error="〇またはA～Jを選択してください" prompt="個人申込に合わせてﾁｰﾑｺｰﾄﾞを選択" sqref="B9 B29" xr:uid="{00000000-0002-0000-0800-000003000000}">
      <formula1>ﾘﾚｰﾁｰﾑｺｰﾄﾞ</formula1>
    </dataValidation>
    <dataValidation type="list" showErrorMessage="1" errorTitle="チームコードエラー" error="〇またはA～Jを選択してください" prompt="個人申込に合わせてﾁｰﾑｺｰﾄﾞを選択" sqref="B10:B23 B30:B43" xr:uid="{00000000-0002-0000-0800-000004000000}">
      <formula1>ﾘﾚｰﾁｰﾑｺｰﾄﾞ</formula1>
    </dataValidation>
    <dataValidation type="list" showErrorMessage="1" errorTitle="リレー種目エラー" error="4x100mRまたは4x400mRを選択してください" prompt="種目を選択" sqref="D10:D23" xr:uid="{00000000-0002-0000-0800-000005000000}">
      <formula1>ﾘﾚｰ男子</formula1>
    </dataValidation>
    <dataValidation type="list" showInputMessage="1" showErrorMessage="1" errorTitle="リレー種目エラー" error="4x100mRまたは4x400mRを選択してください" prompt="ﾘﾚｰ種目を選択" sqref="D29" xr:uid="{00000000-0002-0000-0800-000006000000}">
      <formula1>ﾘﾚｰ女子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47" workbookViewId="0">
      <selection activeCell="D96" sqref="D96"/>
    </sheetView>
  </sheetViews>
  <sheetFormatPr defaultRowHeight="13.5" x14ac:dyDescent="0.15"/>
  <cols>
    <col min="1" max="1" width="9" style="219"/>
    <col min="2" max="2" width="24.625" style="219" customWidth="1"/>
    <col min="3" max="3" width="9" style="219"/>
    <col min="4" max="4" width="24.625" style="219" customWidth="1"/>
    <col min="5" max="5" width="9" style="219"/>
    <col min="6" max="6" width="3.875" style="219" customWidth="1"/>
    <col min="7" max="7" width="5.375" style="219" customWidth="1"/>
    <col min="8" max="8" width="7" style="219" customWidth="1"/>
    <col min="9" max="10" width="9" style="219"/>
    <col min="11" max="11" width="4.375" style="219" customWidth="1"/>
    <col min="12" max="16384" width="9" style="219"/>
  </cols>
  <sheetData>
    <row r="1" spans="1:12" ht="14.25" thickBot="1" x14ac:dyDescent="0.2">
      <c r="A1" s="213"/>
      <c r="B1" s="213" t="s">
        <v>0</v>
      </c>
      <c r="C1" s="213"/>
      <c r="D1" s="213"/>
      <c r="E1" s="213"/>
      <c r="F1" s="213"/>
      <c r="G1" s="213"/>
      <c r="H1" s="213"/>
      <c r="I1" s="213"/>
      <c r="J1" s="213"/>
      <c r="K1" s="213"/>
      <c r="L1" s="213"/>
    </row>
    <row r="2" spans="1:12" ht="14.25" thickBot="1" x14ac:dyDescent="0.2">
      <c r="A2" s="213"/>
      <c r="B2" s="255" t="s">
        <v>374</v>
      </c>
      <c r="C2" s="257"/>
      <c r="D2" s="257" t="s">
        <v>375</v>
      </c>
      <c r="E2" s="260"/>
      <c r="F2" s="213"/>
      <c r="G2" s="213" t="s">
        <v>132</v>
      </c>
      <c r="H2" s="213"/>
      <c r="I2" s="213"/>
      <c r="J2" s="213" t="s">
        <v>176</v>
      </c>
      <c r="K2" s="213"/>
      <c r="L2" s="213"/>
    </row>
    <row r="3" spans="1:12" ht="14.25" thickTop="1" x14ac:dyDescent="0.15">
      <c r="A3" s="213"/>
      <c r="B3" s="254"/>
      <c r="C3" s="221"/>
      <c r="D3" s="221"/>
      <c r="E3" s="259"/>
      <c r="F3" s="213"/>
      <c r="G3" s="215"/>
      <c r="H3" s="215"/>
      <c r="I3" s="213"/>
      <c r="J3" s="223" t="s">
        <v>1</v>
      </c>
      <c r="K3" s="224" t="s">
        <v>2</v>
      </c>
      <c r="L3" s="225" t="s">
        <v>3</v>
      </c>
    </row>
    <row r="4" spans="1:12" x14ac:dyDescent="0.15">
      <c r="A4" s="213"/>
      <c r="B4" s="232" t="s">
        <v>4</v>
      </c>
      <c r="C4" s="222"/>
      <c r="D4" s="216" t="s">
        <v>4</v>
      </c>
      <c r="E4" s="233"/>
      <c r="F4" s="213"/>
      <c r="G4" s="226" t="s">
        <v>5</v>
      </c>
      <c r="H4" s="227" t="s">
        <v>6</v>
      </c>
      <c r="I4" s="213"/>
      <c r="J4" s="223" t="s">
        <v>709</v>
      </c>
      <c r="K4" s="224" t="s">
        <v>7</v>
      </c>
      <c r="L4" s="225" t="s">
        <v>8</v>
      </c>
    </row>
    <row r="5" spans="1:12" x14ac:dyDescent="0.15">
      <c r="A5" s="213"/>
      <c r="B5" s="232" t="s">
        <v>9</v>
      </c>
      <c r="C5" s="222"/>
      <c r="D5" s="216" t="s">
        <v>9</v>
      </c>
      <c r="E5" s="233"/>
      <c r="F5" s="213"/>
      <c r="G5" s="226" t="s">
        <v>10</v>
      </c>
      <c r="H5" s="227" t="s">
        <v>11</v>
      </c>
      <c r="I5" s="213"/>
      <c r="J5" s="223" t="s">
        <v>710</v>
      </c>
      <c r="K5" s="224" t="s">
        <v>12</v>
      </c>
      <c r="L5" s="225" t="s">
        <v>13</v>
      </c>
    </row>
    <row r="6" spans="1:12" x14ac:dyDescent="0.15">
      <c r="A6" s="213"/>
      <c r="B6" s="232" t="s">
        <v>634</v>
      </c>
      <c r="C6" s="222"/>
      <c r="D6" s="216" t="s">
        <v>634</v>
      </c>
      <c r="E6" s="233"/>
      <c r="F6" s="213"/>
      <c r="G6" s="226" t="s">
        <v>15</v>
      </c>
      <c r="H6" s="227" t="s">
        <v>16</v>
      </c>
      <c r="I6" s="213"/>
      <c r="J6" s="223" t="s">
        <v>17</v>
      </c>
      <c r="K6" s="224" t="s">
        <v>18</v>
      </c>
      <c r="L6" s="213" t="s">
        <v>19</v>
      </c>
    </row>
    <row r="7" spans="1:12" x14ac:dyDescent="0.15">
      <c r="A7" s="213"/>
      <c r="B7" s="232" t="s">
        <v>14</v>
      </c>
      <c r="C7" s="222"/>
      <c r="D7" s="216" t="s">
        <v>14</v>
      </c>
      <c r="E7" s="233"/>
      <c r="F7" s="213"/>
      <c r="G7" s="228" t="s">
        <v>21</v>
      </c>
      <c r="H7" s="229" t="s">
        <v>22</v>
      </c>
      <c r="I7" s="213"/>
      <c r="J7" s="223" t="s">
        <v>711</v>
      </c>
      <c r="K7" s="224" t="s">
        <v>23</v>
      </c>
      <c r="L7" s="213" t="s">
        <v>24</v>
      </c>
    </row>
    <row r="8" spans="1:12" x14ac:dyDescent="0.15">
      <c r="A8" s="213"/>
      <c r="B8" s="232" t="s">
        <v>20</v>
      </c>
      <c r="C8" s="222"/>
      <c r="D8" s="216" t="s">
        <v>20</v>
      </c>
      <c r="E8" s="233"/>
      <c r="F8" s="213"/>
      <c r="G8" s="213"/>
      <c r="H8" s="213"/>
      <c r="I8" s="213"/>
      <c r="J8" s="223" t="s">
        <v>712</v>
      </c>
      <c r="K8" s="224" t="s">
        <v>26</v>
      </c>
      <c r="L8" s="213" t="s">
        <v>27</v>
      </c>
    </row>
    <row r="9" spans="1:12" x14ac:dyDescent="0.15">
      <c r="A9" s="213"/>
      <c r="B9" s="232" t="s">
        <v>25</v>
      </c>
      <c r="C9" s="222"/>
      <c r="D9" s="216" t="s">
        <v>25</v>
      </c>
      <c r="E9" s="233"/>
      <c r="F9" s="213"/>
      <c r="G9" s="213"/>
      <c r="H9" s="213"/>
      <c r="I9" s="213"/>
      <c r="J9" s="223" t="s">
        <v>713</v>
      </c>
      <c r="K9" s="224" t="s">
        <v>29</v>
      </c>
      <c r="L9" s="213" t="s">
        <v>30</v>
      </c>
    </row>
    <row r="10" spans="1:12" x14ac:dyDescent="0.15">
      <c r="A10" s="213"/>
      <c r="B10" s="232" t="s">
        <v>31</v>
      </c>
      <c r="C10" s="222"/>
      <c r="D10" s="216" t="s">
        <v>28</v>
      </c>
      <c r="E10" s="233"/>
      <c r="F10" s="213"/>
      <c r="G10" s="213" t="s">
        <v>175</v>
      </c>
      <c r="H10" s="213"/>
      <c r="I10" s="213"/>
      <c r="J10" s="223" t="s">
        <v>714</v>
      </c>
      <c r="K10" s="224" t="s">
        <v>32</v>
      </c>
      <c r="L10" s="213" t="s">
        <v>33</v>
      </c>
    </row>
    <row r="11" spans="1:12" x14ac:dyDescent="0.15">
      <c r="A11" s="213"/>
      <c r="B11" s="232" t="s">
        <v>355</v>
      </c>
      <c r="C11" s="222"/>
      <c r="D11" s="216" t="s">
        <v>31</v>
      </c>
      <c r="E11" s="233"/>
      <c r="F11" s="213"/>
      <c r="G11" s="215"/>
      <c r="H11" s="215"/>
      <c r="I11" s="213"/>
      <c r="J11" s="223" t="s">
        <v>715</v>
      </c>
      <c r="K11" s="224" t="s">
        <v>34</v>
      </c>
      <c r="L11" s="213" t="s">
        <v>35</v>
      </c>
    </row>
    <row r="12" spans="1:12" x14ac:dyDescent="0.15">
      <c r="A12" s="213"/>
      <c r="B12" s="232" t="s">
        <v>356</v>
      </c>
      <c r="C12" s="222"/>
      <c r="D12" s="216" t="s">
        <v>357</v>
      </c>
      <c r="E12" s="233"/>
      <c r="F12" s="213"/>
      <c r="G12" s="226" t="s">
        <v>5</v>
      </c>
      <c r="H12" s="227" t="s">
        <v>6</v>
      </c>
      <c r="I12" s="213"/>
      <c r="J12" s="223" t="s">
        <v>716</v>
      </c>
      <c r="K12" s="224" t="s">
        <v>36</v>
      </c>
      <c r="L12" s="213" t="s">
        <v>37</v>
      </c>
    </row>
    <row r="13" spans="1:12" x14ac:dyDescent="0.15">
      <c r="A13" s="213"/>
      <c r="B13" s="232" t="s">
        <v>358</v>
      </c>
      <c r="C13" s="222"/>
      <c r="D13" s="216" t="s">
        <v>635</v>
      </c>
      <c r="E13" s="233"/>
      <c r="F13" s="213"/>
      <c r="G13" s="226" t="s">
        <v>10</v>
      </c>
      <c r="H13" s="227" t="s">
        <v>11</v>
      </c>
      <c r="I13" s="213"/>
      <c r="J13" s="223" t="s">
        <v>717</v>
      </c>
      <c r="K13" s="224" t="s">
        <v>40</v>
      </c>
      <c r="L13" s="213" t="s">
        <v>41</v>
      </c>
    </row>
    <row r="14" spans="1:12" x14ac:dyDescent="0.15">
      <c r="A14" s="213"/>
      <c r="B14" s="232" t="s">
        <v>38</v>
      </c>
      <c r="C14" s="222"/>
      <c r="D14" s="216" t="s">
        <v>359</v>
      </c>
      <c r="E14" s="233"/>
      <c r="F14" s="213"/>
      <c r="G14" s="226" t="s">
        <v>15</v>
      </c>
      <c r="H14" s="227" t="s">
        <v>16</v>
      </c>
      <c r="I14" s="213"/>
      <c r="J14" s="223" t="s">
        <v>718</v>
      </c>
      <c r="K14" s="224" t="s">
        <v>43</v>
      </c>
      <c r="L14" s="213" t="s">
        <v>44</v>
      </c>
    </row>
    <row r="15" spans="1:12" x14ac:dyDescent="0.15">
      <c r="A15" s="213"/>
      <c r="B15" s="232" t="s">
        <v>45</v>
      </c>
      <c r="C15" s="222"/>
      <c r="D15" s="217" t="s">
        <v>45</v>
      </c>
      <c r="E15" s="233"/>
      <c r="F15" s="213"/>
      <c r="G15" s="228" t="s">
        <v>21</v>
      </c>
      <c r="H15" s="229" t="s">
        <v>22</v>
      </c>
      <c r="I15" s="213"/>
      <c r="J15" s="223" t="s">
        <v>719</v>
      </c>
      <c r="K15" s="224" t="s">
        <v>46</v>
      </c>
      <c r="L15" s="213" t="s">
        <v>47</v>
      </c>
    </row>
    <row r="16" spans="1:12" x14ac:dyDescent="0.15">
      <c r="A16" s="213"/>
      <c r="B16" s="232" t="s">
        <v>48</v>
      </c>
      <c r="C16" s="222"/>
      <c r="D16" s="217" t="s">
        <v>48</v>
      </c>
      <c r="E16" s="233"/>
      <c r="F16" s="213"/>
      <c r="G16" s="213"/>
      <c r="H16" s="213"/>
      <c r="I16" s="213"/>
      <c r="J16" s="223" t="s">
        <v>720</v>
      </c>
      <c r="K16" s="224" t="s">
        <v>49</v>
      </c>
      <c r="L16" s="213" t="s">
        <v>50</v>
      </c>
    </row>
    <row r="17" spans="2:12" x14ac:dyDescent="0.15">
      <c r="B17" s="234" t="s">
        <v>51</v>
      </c>
      <c r="C17" s="222"/>
      <c r="D17" s="217" t="s">
        <v>51</v>
      </c>
      <c r="E17" s="233"/>
      <c r="F17" s="213"/>
      <c r="G17" s="213" t="s">
        <v>52</v>
      </c>
      <c r="H17" s="213"/>
      <c r="I17" s="213"/>
      <c r="J17" s="223" t="s">
        <v>721</v>
      </c>
      <c r="K17" s="224" t="s">
        <v>53</v>
      </c>
      <c r="L17" s="213" t="s">
        <v>54</v>
      </c>
    </row>
    <row r="18" spans="2:12" x14ac:dyDescent="0.15">
      <c r="B18" s="234" t="s">
        <v>55</v>
      </c>
      <c r="C18" s="222"/>
      <c r="D18" s="217" t="s">
        <v>55</v>
      </c>
      <c r="E18" s="233"/>
      <c r="F18" s="213"/>
      <c r="G18" s="214"/>
      <c r="H18" s="213"/>
      <c r="I18" s="213"/>
      <c r="J18" s="223" t="s">
        <v>722</v>
      </c>
      <c r="K18" s="224" t="s">
        <v>56</v>
      </c>
      <c r="L18" s="213" t="s">
        <v>57</v>
      </c>
    </row>
    <row r="19" spans="2:12" x14ac:dyDescent="0.15">
      <c r="B19" s="234" t="s">
        <v>361</v>
      </c>
      <c r="C19" s="220"/>
      <c r="D19" s="217" t="s">
        <v>360</v>
      </c>
      <c r="E19" s="235"/>
      <c r="F19" s="213"/>
      <c r="G19" s="230" t="s">
        <v>174</v>
      </c>
      <c r="H19" s="213"/>
      <c r="I19" s="213"/>
      <c r="J19" s="223" t="s">
        <v>723</v>
      </c>
      <c r="K19" s="224" t="s">
        <v>336</v>
      </c>
      <c r="L19" s="225" t="s">
        <v>337</v>
      </c>
    </row>
    <row r="20" spans="2:12" x14ac:dyDescent="0.15">
      <c r="B20" s="234" t="s">
        <v>363</v>
      </c>
      <c r="C20" s="220"/>
      <c r="D20" s="217" t="s">
        <v>362</v>
      </c>
      <c r="E20" s="235"/>
      <c r="F20" s="213"/>
      <c r="G20" s="213"/>
      <c r="H20" s="213"/>
      <c r="I20" s="213"/>
      <c r="J20" s="223" t="s">
        <v>724</v>
      </c>
      <c r="K20" s="224" t="s">
        <v>338</v>
      </c>
      <c r="L20" s="225" t="s">
        <v>339</v>
      </c>
    </row>
    <row r="21" spans="2:12" x14ac:dyDescent="0.15">
      <c r="B21" s="234" t="s">
        <v>365</v>
      </c>
      <c r="C21" s="220"/>
      <c r="D21" s="217" t="s">
        <v>364</v>
      </c>
      <c r="E21" s="235"/>
      <c r="F21" s="213"/>
      <c r="G21" s="213" t="s">
        <v>186</v>
      </c>
      <c r="H21" s="213"/>
      <c r="I21" s="213"/>
      <c r="J21" s="223" t="s">
        <v>725</v>
      </c>
      <c r="K21" s="224" t="s">
        <v>340</v>
      </c>
      <c r="L21" s="225" t="s">
        <v>341</v>
      </c>
    </row>
    <row r="22" spans="2:12" x14ac:dyDescent="0.15">
      <c r="B22" s="234" t="s">
        <v>367</v>
      </c>
      <c r="C22" s="220"/>
      <c r="D22" s="217" t="s">
        <v>366</v>
      </c>
      <c r="E22" s="235"/>
      <c r="F22" s="213"/>
      <c r="G22" s="214"/>
      <c r="H22" s="213"/>
      <c r="I22" s="213"/>
      <c r="J22" s="223" t="s">
        <v>726</v>
      </c>
      <c r="K22" s="224" t="s">
        <v>342</v>
      </c>
      <c r="L22" s="225" t="s">
        <v>343</v>
      </c>
    </row>
    <row r="23" spans="2:12" x14ac:dyDescent="0.15">
      <c r="B23" s="234" t="s">
        <v>368</v>
      </c>
      <c r="C23" s="220"/>
      <c r="D23" s="220"/>
      <c r="E23" s="235"/>
      <c r="F23" s="213"/>
      <c r="G23" s="230" t="s">
        <v>174</v>
      </c>
      <c r="H23" s="213"/>
      <c r="I23" s="213"/>
      <c r="J23" s="223" t="s">
        <v>727</v>
      </c>
      <c r="K23" s="224" t="s">
        <v>59</v>
      </c>
      <c r="L23" s="213" t="s">
        <v>60</v>
      </c>
    </row>
    <row r="24" spans="2:12" x14ac:dyDescent="0.15">
      <c r="B24" s="234" t="s">
        <v>369</v>
      </c>
      <c r="C24" s="220"/>
      <c r="D24" s="220"/>
      <c r="E24" s="235"/>
      <c r="F24" s="213"/>
      <c r="G24" s="230" t="s">
        <v>590</v>
      </c>
      <c r="H24" s="213"/>
      <c r="I24" s="213"/>
      <c r="J24" s="223" t="s">
        <v>728</v>
      </c>
      <c r="K24" s="224" t="s">
        <v>61</v>
      </c>
      <c r="L24" s="213" t="s">
        <v>62</v>
      </c>
    </row>
    <row r="25" spans="2:12" x14ac:dyDescent="0.15">
      <c r="B25" s="234" t="s">
        <v>370</v>
      </c>
      <c r="C25" s="220"/>
      <c r="D25" s="220"/>
      <c r="E25" s="235"/>
      <c r="F25" s="213"/>
      <c r="G25" s="230" t="s">
        <v>591</v>
      </c>
      <c r="H25" s="213"/>
      <c r="I25" s="213"/>
      <c r="J25" s="223" t="s">
        <v>729</v>
      </c>
      <c r="K25" s="224" t="s">
        <v>328</v>
      </c>
      <c r="L25" s="225" t="s">
        <v>331</v>
      </c>
    </row>
    <row r="26" spans="2:12" x14ac:dyDescent="0.15">
      <c r="B26" s="236"/>
      <c r="C26" s="220"/>
      <c r="D26" s="220"/>
      <c r="E26" s="235"/>
      <c r="F26" s="213"/>
      <c r="G26" s="230" t="s">
        <v>592</v>
      </c>
      <c r="H26" s="213"/>
      <c r="I26" s="213"/>
      <c r="J26" s="223" t="s">
        <v>730</v>
      </c>
      <c r="K26" s="224" t="s">
        <v>329</v>
      </c>
      <c r="L26" s="225" t="s">
        <v>330</v>
      </c>
    </row>
    <row r="27" spans="2:12" ht="14.25" thickBot="1" x14ac:dyDescent="0.2">
      <c r="B27" s="237"/>
      <c r="C27" s="238"/>
      <c r="D27" s="238"/>
      <c r="E27" s="239"/>
      <c r="F27" s="213"/>
      <c r="G27" s="230" t="s">
        <v>593</v>
      </c>
      <c r="H27" s="213"/>
      <c r="I27" s="213"/>
      <c r="J27" s="223" t="s">
        <v>731</v>
      </c>
      <c r="K27" s="224" t="s">
        <v>63</v>
      </c>
      <c r="L27" s="213" t="s">
        <v>64</v>
      </c>
    </row>
    <row r="28" spans="2:12" ht="14.25" thickBot="1" x14ac:dyDescent="0.2">
      <c r="B28" s="213"/>
      <c r="C28" s="213"/>
      <c r="D28" s="213"/>
      <c r="E28" s="213"/>
      <c r="F28" s="213"/>
      <c r="G28" s="230" t="s">
        <v>594</v>
      </c>
      <c r="H28" s="213"/>
      <c r="I28" s="213"/>
      <c r="J28" s="223" t="s">
        <v>732</v>
      </c>
      <c r="K28" s="224" t="s">
        <v>65</v>
      </c>
      <c r="L28" s="213" t="s">
        <v>66</v>
      </c>
    </row>
    <row r="29" spans="2:12" ht="14.25" thickBot="1" x14ac:dyDescent="0.2">
      <c r="B29" s="255" t="s">
        <v>376</v>
      </c>
      <c r="C29" s="419"/>
      <c r="D29" s="257" t="s">
        <v>377</v>
      </c>
      <c r="E29" s="260"/>
      <c r="F29" s="213"/>
      <c r="G29" s="230" t="s">
        <v>595</v>
      </c>
      <c r="H29" s="213"/>
      <c r="I29" s="213"/>
      <c r="J29" s="223" t="s">
        <v>733</v>
      </c>
      <c r="K29" s="224" t="s">
        <v>67</v>
      </c>
      <c r="L29" s="213" t="s">
        <v>68</v>
      </c>
    </row>
    <row r="30" spans="2:12" ht="14.25" thickTop="1" x14ac:dyDescent="0.15">
      <c r="B30" s="254"/>
      <c r="C30" s="420"/>
      <c r="D30" s="221"/>
      <c r="E30" s="259"/>
      <c r="F30" s="213"/>
      <c r="G30" s="230" t="s">
        <v>596</v>
      </c>
      <c r="H30" s="213"/>
      <c r="I30" s="213"/>
      <c r="J30" s="223" t="s">
        <v>734</v>
      </c>
      <c r="K30" s="224" t="s">
        <v>69</v>
      </c>
      <c r="L30" s="213" t="s">
        <v>70</v>
      </c>
    </row>
    <row r="31" spans="2:12" x14ac:dyDescent="0.15">
      <c r="B31" s="232" t="s">
        <v>4</v>
      </c>
      <c r="C31" s="421"/>
      <c r="D31" s="216" t="s">
        <v>4</v>
      </c>
      <c r="E31" s="233"/>
      <c r="F31" s="213"/>
      <c r="G31" s="230" t="s">
        <v>597</v>
      </c>
      <c r="H31" s="213"/>
      <c r="I31" s="213"/>
      <c r="J31" s="223" t="s">
        <v>735</v>
      </c>
      <c r="K31" s="224" t="s">
        <v>71</v>
      </c>
      <c r="L31" s="213" t="s">
        <v>72</v>
      </c>
    </row>
    <row r="32" spans="2:12" x14ac:dyDescent="0.15">
      <c r="B32" s="232" t="s">
        <v>9</v>
      </c>
      <c r="C32" s="421"/>
      <c r="D32" s="216" t="s">
        <v>9</v>
      </c>
      <c r="E32" s="233"/>
      <c r="F32" s="213"/>
      <c r="G32" s="230" t="s">
        <v>598</v>
      </c>
      <c r="H32" s="213"/>
      <c r="I32" s="213"/>
      <c r="J32" s="223" t="s">
        <v>73</v>
      </c>
      <c r="K32" s="224" t="s">
        <v>74</v>
      </c>
      <c r="L32" s="213" t="s">
        <v>75</v>
      </c>
    </row>
    <row r="33" spans="2:12" x14ac:dyDescent="0.15">
      <c r="B33" s="232" t="s">
        <v>14</v>
      </c>
      <c r="C33" s="421"/>
      <c r="D33" s="216" t="s">
        <v>14</v>
      </c>
      <c r="E33" s="233"/>
      <c r="F33" s="213"/>
      <c r="G33" s="230" t="s">
        <v>599</v>
      </c>
      <c r="H33" s="213"/>
      <c r="I33" s="213"/>
      <c r="J33" s="223" t="s">
        <v>736</v>
      </c>
      <c r="K33" s="224" t="s">
        <v>76</v>
      </c>
      <c r="L33" s="213" t="s">
        <v>77</v>
      </c>
    </row>
    <row r="34" spans="2:12" x14ac:dyDescent="0.15">
      <c r="B34" s="232" t="s">
        <v>20</v>
      </c>
      <c r="C34" s="421"/>
      <c r="D34" s="216" t="s">
        <v>20</v>
      </c>
      <c r="E34" s="233"/>
      <c r="F34" s="213"/>
      <c r="G34" s="213"/>
      <c r="H34" s="213"/>
      <c r="I34" s="213"/>
      <c r="J34" s="223" t="s">
        <v>737</v>
      </c>
      <c r="K34" s="224" t="s">
        <v>78</v>
      </c>
      <c r="L34" s="213" t="s">
        <v>79</v>
      </c>
    </row>
    <row r="35" spans="2:12" x14ac:dyDescent="0.15">
      <c r="B35" s="232" t="s">
        <v>25</v>
      </c>
      <c r="C35" s="421"/>
      <c r="D35" s="216" t="s">
        <v>25</v>
      </c>
      <c r="E35" s="233"/>
      <c r="F35" s="213"/>
      <c r="G35" s="213"/>
      <c r="H35" s="213"/>
      <c r="I35" s="213"/>
      <c r="J35" s="223" t="s">
        <v>738</v>
      </c>
      <c r="K35" s="224" t="s">
        <v>80</v>
      </c>
      <c r="L35" s="213" t="s">
        <v>81</v>
      </c>
    </row>
    <row r="36" spans="2:12" x14ac:dyDescent="0.15">
      <c r="B36" s="232" t="s">
        <v>31</v>
      </c>
      <c r="C36" s="421"/>
      <c r="D36" s="216" t="s">
        <v>31</v>
      </c>
      <c r="E36" s="233"/>
      <c r="F36" s="213"/>
      <c r="G36" s="213"/>
      <c r="H36" s="213"/>
      <c r="I36" s="213"/>
      <c r="J36" s="223" t="s">
        <v>739</v>
      </c>
      <c r="K36" s="224" t="s">
        <v>82</v>
      </c>
      <c r="L36" s="213" t="s">
        <v>83</v>
      </c>
    </row>
    <row r="37" spans="2:12" x14ac:dyDescent="0.15">
      <c r="B37" s="232" t="s">
        <v>88</v>
      </c>
      <c r="C37" s="421"/>
      <c r="D37" s="216" t="s">
        <v>88</v>
      </c>
      <c r="E37" s="233"/>
      <c r="F37" s="213"/>
      <c r="G37" s="213"/>
      <c r="H37" s="213"/>
      <c r="I37" s="213"/>
      <c r="J37" s="223" t="s">
        <v>740</v>
      </c>
      <c r="K37" s="224" t="s">
        <v>84</v>
      </c>
      <c r="L37" s="213" t="s">
        <v>85</v>
      </c>
    </row>
    <row r="38" spans="2:12" x14ac:dyDescent="0.15">
      <c r="B38" s="232" t="s">
        <v>575</v>
      </c>
      <c r="C38" s="421"/>
      <c r="D38" s="216" t="s">
        <v>600</v>
      </c>
      <c r="E38" s="233"/>
      <c r="F38" s="213"/>
      <c r="G38" s="213"/>
      <c r="H38" s="213"/>
      <c r="I38" s="213"/>
      <c r="J38" s="223" t="s">
        <v>741</v>
      </c>
      <c r="K38" s="224" t="s">
        <v>335</v>
      </c>
      <c r="L38" s="225" t="s">
        <v>334</v>
      </c>
    </row>
    <row r="39" spans="2:12" x14ac:dyDescent="0.15">
      <c r="B39" s="232" t="s">
        <v>573</v>
      </c>
      <c r="C39" s="421"/>
      <c r="D39" s="216" t="s">
        <v>601</v>
      </c>
      <c r="E39" s="233"/>
      <c r="F39" s="213"/>
      <c r="G39" s="213"/>
      <c r="H39" s="213"/>
      <c r="I39" s="213"/>
      <c r="J39" s="223" t="s">
        <v>742</v>
      </c>
      <c r="K39" s="224" t="s">
        <v>332</v>
      </c>
      <c r="L39" s="225" t="s">
        <v>333</v>
      </c>
    </row>
    <row r="40" spans="2:12" x14ac:dyDescent="0.15">
      <c r="B40" s="232" t="s">
        <v>576</v>
      </c>
      <c r="C40" s="421"/>
      <c r="D40" s="216" t="s">
        <v>649</v>
      </c>
      <c r="E40" s="233"/>
      <c r="F40" s="213"/>
      <c r="G40" s="213"/>
      <c r="H40" s="213"/>
      <c r="I40" s="213"/>
      <c r="J40" s="223" t="s">
        <v>743</v>
      </c>
      <c r="K40" s="224" t="s">
        <v>86</v>
      </c>
      <c r="L40" s="213" t="s">
        <v>87</v>
      </c>
    </row>
    <row r="41" spans="2:12" x14ac:dyDescent="0.15">
      <c r="B41" s="232" t="s">
        <v>97</v>
      </c>
      <c r="C41" s="421"/>
      <c r="D41" s="216" t="s">
        <v>97</v>
      </c>
      <c r="E41" s="233"/>
      <c r="F41" s="213"/>
      <c r="G41" s="213"/>
      <c r="H41" s="213"/>
      <c r="I41" s="213"/>
      <c r="J41" s="223" t="s">
        <v>744</v>
      </c>
      <c r="K41" s="224" t="s">
        <v>89</v>
      </c>
      <c r="L41" s="213" t="s">
        <v>90</v>
      </c>
    </row>
    <row r="42" spans="2:12" x14ac:dyDescent="0.15">
      <c r="B42" s="234" t="s">
        <v>577</v>
      </c>
      <c r="C42" s="421"/>
      <c r="D42" s="217" t="s">
        <v>577</v>
      </c>
      <c r="E42" s="233"/>
      <c r="F42" s="213"/>
      <c r="G42" s="213"/>
      <c r="H42" s="213"/>
      <c r="I42" s="213"/>
      <c r="J42" s="223" t="s">
        <v>745</v>
      </c>
      <c r="K42" s="224" t="s">
        <v>91</v>
      </c>
      <c r="L42" s="213" t="s">
        <v>92</v>
      </c>
    </row>
    <row r="43" spans="2:12" x14ac:dyDescent="0.15">
      <c r="B43" s="234" t="s">
        <v>578</v>
      </c>
      <c r="C43" s="421"/>
      <c r="D43" s="217" t="s">
        <v>578</v>
      </c>
      <c r="E43" s="233"/>
      <c r="F43" s="213"/>
      <c r="G43" s="213"/>
      <c r="H43" s="213"/>
      <c r="I43" s="213"/>
      <c r="J43" s="223" t="s">
        <v>746</v>
      </c>
      <c r="K43" s="224" t="s">
        <v>93</v>
      </c>
      <c r="L43" s="213" t="s">
        <v>94</v>
      </c>
    </row>
    <row r="44" spans="2:12" x14ac:dyDescent="0.15">
      <c r="B44" s="234" t="s">
        <v>579</v>
      </c>
      <c r="C44" s="422"/>
      <c r="D44" s="217" t="s">
        <v>579</v>
      </c>
      <c r="E44" s="233"/>
      <c r="F44" s="213"/>
      <c r="G44" s="213"/>
      <c r="H44" s="213"/>
      <c r="I44" s="213"/>
      <c r="J44" s="223" t="s">
        <v>747</v>
      </c>
      <c r="K44" s="224" t="s">
        <v>95</v>
      </c>
      <c r="L44" s="213" t="s">
        <v>96</v>
      </c>
    </row>
    <row r="45" spans="2:12" x14ac:dyDescent="0.15">
      <c r="B45" s="234" t="s">
        <v>580</v>
      </c>
      <c r="C45" s="422"/>
      <c r="D45" s="217" t="s">
        <v>580</v>
      </c>
      <c r="E45" s="233"/>
      <c r="F45" s="213"/>
      <c r="G45" s="213"/>
      <c r="H45" s="213"/>
      <c r="I45" s="213"/>
      <c r="J45" s="223" t="s">
        <v>748</v>
      </c>
      <c r="K45" s="224" t="s">
        <v>98</v>
      </c>
      <c r="L45" s="213" t="s">
        <v>99</v>
      </c>
    </row>
    <row r="46" spans="2:12" x14ac:dyDescent="0.15">
      <c r="B46" s="234" t="s">
        <v>581</v>
      </c>
      <c r="C46" s="422"/>
      <c r="D46" s="217" t="s">
        <v>650</v>
      </c>
      <c r="E46" s="235"/>
      <c r="F46" s="213"/>
      <c r="G46" s="213"/>
      <c r="H46" s="213"/>
      <c r="I46" s="213"/>
      <c r="J46" s="223" t="s">
        <v>749</v>
      </c>
      <c r="K46" s="224" t="s">
        <v>100</v>
      </c>
      <c r="L46" s="213" t="s">
        <v>101</v>
      </c>
    </row>
    <row r="47" spans="2:12" x14ac:dyDescent="0.15">
      <c r="B47" s="234" t="s">
        <v>582</v>
      </c>
      <c r="C47" s="422"/>
      <c r="D47" s="217" t="s">
        <v>651</v>
      </c>
      <c r="E47" s="235"/>
      <c r="F47" s="213"/>
      <c r="G47" s="213"/>
      <c r="H47" s="213"/>
      <c r="I47" s="213"/>
      <c r="J47" s="223" t="s">
        <v>750</v>
      </c>
      <c r="K47" s="224" t="s">
        <v>102</v>
      </c>
      <c r="L47" s="213" t="s">
        <v>103</v>
      </c>
    </row>
    <row r="48" spans="2:12" x14ac:dyDescent="0.15">
      <c r="B48" s="234" t="s">
        <v>583</v>
      </c>
      <c r="C48" s="422"/>
      <c r="D48" s="217" t="s">
        <v>652</v>
      </c>
      <c r="E48" s="235"/>
      <c r="F48" s="213"/>
      <c r="G48" s="213"/>
      <c r="H48" s="213"/>
      <c r="I48" s="213"/>
      <c r="J48" s="223" t="s">
        <v>104</v>
      </c>
      <c r="K48" s="224" t="s">
        <v>105</v>
      </c>
      <c r="L48" s="213" t="s">
        <v>106</v>
      </c>
    </row>
    <row r="49" spans="2:12" x14ac:dyDescent="0.15">
      <c r="B49" s="234" t="s">
        <v>584</v>
      </c>
      <c r="C49" s="422"/>
      <c r="D49" s="217" t="s">
        <v>655</v>
      </c>
      <c r="E49" s="235"/>
      <c r="F49" s="213"/>
      <c r="G49" s="213"/>
      <c r="H49" s="213"/>
      <c r="I49" s="213"/>
      <c r="J49" s="223" t="s">
        <v>751</v>
      </c>
      <c r="K49" s="224" t="s">
        <v>107</v>
      </c>
      <c r="L49" s="213" t="s">
        <v>108</v>
      </c>
    </row>
    <row r="50" spans="2:12" x14ac:dyDescent="0.15">
      <c r="B50" s="234" t="s">
        <v>585</v>
      </c>
      <c r="C50" s="422"/>
      <c r="D50" s="217" t="s">
        <v>653</v>
      </c>
      <c r="E50" s="235"/>
      <c r="F50" s="213"/>
      <c r="G50" s="213"/>
      <c r="H50" s="213"/>
      <c r="I50" s="213"/>
      <c r="J50" s="213"/>
      <c r="K50" s="213"/>
      <c r="L50" s="213"/>
    </row>
    <row r="51" spans="2:12" x14ac:dyDescent="0.15">
      <c r="B51" s="234" t="s">
        <v>586</v>
      </c>
      <c r="C51" s="422"/>
      <c r="D51" s="217" t="s">
        <v>586</v>
      </c>
      <c r="E51" s="235"/>
      <c r="F51" s="213"/>
      <c r="G51" s="213"/>
      <c r="H51" s="213"/>
      <c r="I51" s="213"/>
      <c r="J51" s="213"/>
      <c r="K51" s="213"/>
      <c r="L51" s="213"/>
    </row>
    <row r="52" spans="2:12" x14ac:dyDescent="0.15">
      <c r="B52" s="234" t="s">
        <v>587</v>
      </c>
      <c r="C52" s="422"/>
      <c r="D52" s="217" t="s">
        <v>639</v>
      </c>
      <c r="E52" s="235"/>
      <c r="F52" s="213"/>
      <c r="G52" s="213"/>
      <c r="H52" s="213"/>
      <c r="I52" s="213"/>
      <c r="J52" s="213"/>
      <c r="K52" s="213"/>
      <c r="L52" s="213"/>
    </row>
    <row r="53" spans="2:12" x14ac:dyDescent="0.15">
      <c r="B53" s="234" t="s">
        <v>588</v>
      </c>
      <c r="C53" s="422"/>
      <c r="D53" s="217" t="s">
        <v>654</v>
      </c>
      <c r="E53" s="235"/>
      <c r="F53" s="213"/>
      <c r="G53" s="213"/>
      <c r="H53" s="213"/>
      <c r="I53" s="213"/>
      <c r="J53" s="213"/>
      <c r="K53" s="213"/>
      <c r="L53" s="213"/>
    </row>
    <row r="54" spans="2:12" x14ac:dyDescent="0.15">
      <c r="B54" s="234" t="s">
        <v>589</v>
      </c>
      <c r="C54" s="422"/>
      <c r="D54" s="217" t="s">
        <v>588</v>
      </c>
      <c r="E54" s="235"/>
      <c r="F54" s="213"/>
      <c r="G54" s="213"/>
      <c r="H54" s="213"/>
      <c r="I54" s="213"/>
      <c r="J54" s="213"/>
      <c r="K54" s="213"/>
      <c r="L54" s="213"/>
    </row>
    <row r="55" spans="2:12" x14ac:dyDescent="0.15">
      <c r="B55" s="234" t="s">
        <v>574</v>
      </c>
      <c r="C55" s="422"/>
      <c r="D55" s="217" t="s">
        <v>640</v>
      </c>
      <c r="E55" s="235"/>
      <c r="F55" s="213"/>
      <c r="G55" s="213"/>
      <c r="H55" s="213"/>
      <c r="I55" s="213"/>
      <c r="J55" s="213"/>
      <c r="K55" s="213"/>
      <c r="L55" s="213"/>
    </row>
    <row r="56" spans="2:12" x14ac:dyDescent="0.15">
      <c r="B56" s="236"/>
      <c r="C56" s="422"/>
      <c r="D56" s="218"/>
      <c r="E56" s="427"/>
      <c r="F56" s="213"/>
      <c r="G56" s="213"/>
      <c r="H56" s="213"/>
      <c r="I56" s="213"/>
      <c r="J56" s="213"/>
      <c r="K56" s="213"/>
      <c r="L56" s="213"/>
    </row>
    <row r="57" spans="2:12" x14ac:dyDescent="0.15">
      <c r="B57" s="236"/>
      <c r="C57" s="422"/>
      <c r="D57" s="218"/>
      <c r="E57" s="427"/>
      <c r="F57" s="213"/>
      <c r="G57" s="213"/>
      <c r="H57" s="213"/>
      <c r="I57" s="213"/>
      <c r="J57" s="213"/>
      <c r="K57" s="213"/>
      <c r="L57" s="213"/>
    </row>
    <row r="58" spans="2:12" x14ac:dyDescent="0.15">
      <c r="B58" s="236"/>
      <c r="C58" s="422"/>
      <c r="D58" s="218"/>
      <c r="E58" s="427"/>
      <c r="F58" s="213"/>
      <c r="G58" s="213"/>
      <c r="H58" s="213"/>
      <c r="I58" s="213"/>
      <c r="J58" s="213"/>
      <c r="K58" s="213"/>
      <c r="L58" s="213"/>
    </row>
    <row r="59" spans="2:12" ht="14.25" thickBot="1" x14ac:dyDescent="0.2">
      <c r="B59" s="237"/>
      <c r="C59" s="428"/>
      <c r="D59" s="429"/>
      <c r="E59" s="430"/>
      <c r="F59" s="213"/>
      <c r="G59" s="213"/>
      <c r="H59" s="213"/>
      <c r="I59" s="213"/>
      <c r="J59" s="213"/>
      <c r="K59" s="213"/>
      <c r="L59" s="213"/>
    </row>
    <row r="60" spans="2:12" ht="14.25" thickBot="1" x14ac:dyDescent="0.2">
      <c r="B60" s="423"/>
      <c r="C60" s="423"/>
      <c r="D60" s="423"/>
      <c r="E60" s="423"/>
      <c r="F60" s="213"/>
      <c r="G60" s="213"/>
      <c r="H60" s="213"/>
      <c r="I60" s="213"/>
      <c r="J60" s="213"/>
      <c r="K60" s="213"/>
      <c r="L60" s="213"/>
    </row>
    <row r="61" spans="2:12" ht="14.25" thickBot="1" x14ac:dyDescent="0.2">
      <c r="B61" s="255" t="s">
        <v>380</v>
      </c>
      <c r="C61" s="257"/>
      <c r="D61" s="257" t="s">
        <v>381</v>
      </c>
      <c r="E61" s="260"/>
      <c r="F61" s="213"/>
      <c r="G61" s="213"/>
      <c r="H61" s="213"/>
      <c r="I61" s="213"/>
      <c r="J61" s="213"/>
      <c r="K61" s="213"/>
      <c r="L61" s="213"/>
    </row>
    <row r="62" spans="2:12" ht="14.25" thickTop="1" x14ac:dyDescent="0.15">
      <c r="B62" s="254"/>
      <c r="C62" s="221"/>
      <c r="D62" s="221"/>
      <c r="E62" s="259"/>
      <c r="F62" s="213"/>
      <c r="G62" s="213"/>
      <c r="H62" s="213"/>
      <c r="I62" s="213"/>
      <c r="J62" s="213"/>
      <c r="K62" s="213"/>
      <c r="L62" s="213"/>
    </row>
    <row r="63" spans="2:12" x14ac:dyDescent="0.15">
      <c r="B63" s="232" t="s">
        <v>634</v>
      </c>
      <c r="C63" s="222"/>
      <c r="D63" s="216" t="s">
        <v>643</v>
      </c>
      <c r="E63" s="233"/>
      <c r="F63" s="213"/>
      <c r="G63" s="213"/>
      <c r="H63" s="213"/>
      <c r="I63" s="213"/>
      <c r="J63" s="213"/>
      <c r="K63" s="213"/>
      <c r="L63" s="213"/>
    </row>
    <row r="64" spans="2:12" x14ac:dyDescent="0.15">
      <c r="B64" s="232" t="s">
        <v>644</v>
      </c>
      <c r="C64" s="222"/>
      <c r="D64" s="216" t="s">
        <v>645</v>
      </c>
      <c r="E64" s="233"/>
    </row>
    <row r="65" spans="2:6" x14ac:dyDescent="0.15">
      <c r="B65" s="232" t="s">
        <v>646</v>
      </c>
      <c r="C65" s="222"/>
      <c r="D65" s="216" t="s">
        <v>647</v>
      </c>
      <c r="E65" s="233"/>
      <c r="F65" s="213"/>
    </row>
    <row r="66" spans="2:6" x14ac:dyDescent="0.15">
      <c r="B66" s="232" t="s">
        <v>648</v>
      </c>
      <c r="C66" s="222"/>
      <c r="D66" s="231"/>
      <c r="E66" s="233"/>
      <c r="F66" s="213"/>
    </row>
    <row r="67" spans="2:6" x14ac:dyDescent="0.15">
      <c r="B67" s="234" t="s">
        <v>370</v>
      </c>
      <c r="C67" s="222"/>
      <c r="D67" s="231"/>
      <c r="E67" s="233"/>
      <c r="F67" s="213"/>
    </row>
    <row r="68" spans="2:6" x14ac:dyDescent="0.15">
      <c r="B68" s="424"/>
      <c r="C68" s="222"/>
      <c r="D68" s="231"/>
      <c r="E68" s="233"/>
      <c r="F68" s="213"/>
    </row>
    <row r="69" spans="2:6" x14ac:dyDescent="0.15">
      <c r="B69" s="424"/>
      <c r="C69" s="222"/>
      <c r="D69" s="231"/>
      <c r="E69" s="233"/>
      <c r="F69" s="213"/>
    </row>
    <row r="70" spans="2:6" x14ac:dyDescent="0.15">
      <c r="B70" s="424"/>
      <c r="C70" s="222"/>
      <c r="D70" s="231"/>
      <c r="E70" s="233"/>
      <c r="F70" s="213"/>
    </row>
    <row r="71" spans="2:6" ht="14.25" thickBot="1" x14ac:dyDescent="0.2">
      <c r="B71" s="425"/>
      <c r="C71" s="244"/>
      <c r="D71" s="426"/>
      <c r="E71" s="245"/>
      <c r="F71" s="213"/>
    </row>
    <row r="72" spans="2:6" ht="14.25" thickBot="1" x14ac:dyDescent="0.2">
      <c r="F72" s="213"/>
    </row>
    <row r="73" spans="2:6" ht="14.25" thickBot="1" x14ac:dyDescent="0.2">
      <c r="B73" s="255" t="s">
        <v>378</v>
      </c>
      <c r="C73" s="257"/>
      <c r="D73" s="691" t="s">
        <v>379</v>
      </c>
      <c r="E73" s="260"/>
      <c r="F73" s="213"/>
    </row>
    <row r="74" spans="2:6" ht="14.25" thickTop="1" x14ac:dyDescent="0.15">
      <c r="B74" s="254"/>
      <c r="C74" s="221"/>
      <c r="D74" s="692"/>
      <c r="E74" s="259"/>
      <c r="F74" s="213"/>
    </row>
    <row r="75" spans="2:6" x14ac:dyDescent="0.15">
      <c r="B75" s="232" t="s">
        <v>112</v>
      </c>
      <c r="C75" s="222"/>
      <c r="D75" s="693" t="s">
        <v>112</v>
      </c>
      <c r="E75" s="233"/>
      <c r="F75" s="213"/>
    </row>
    <row r="76" spans="2:6" x14ac:dyDescent="0.15">
      <c r="B76" s="232" t="s">
        <v>109</v>
      </c>
      <c r="C76" s="222"/>
      <c r="D76" s="693" t="s">
        <v>109</v>
      </c>
      <c r="E76" s="233"/>
      <c r="F76" s="213"/>
    </row>
    <row r="77" spans="2:6" x14ac:dyDescent="0.15">
      <c r="B77" s="232" t="s">
        <v>110</v>
      </c>
      <c r="C77" s="222"/>
      <c r="D77" s="693" t="s">
        <v>776</v>
      </c>
      <c r="E77" s="233"/>
      <c r="F77" s="213"/>
    </row>
    <row r="78" spans="2:6" x14ac:dyDescent="0.15">
      <c r="B78" s="232" t="s">
        <v>111</v>
      </c>
      <c r="C78" s="222"/>
      <c r="D78" s="693" t="s">
        <v>314</v>
      </c>
      <c r="E78" s="233"/>
      <c r="F78" s="213"/>
    </row>
    <row r="79" spans="2:6" x14ac:dyDescent="0.15">
      <c r="B79" s="232" t="s">
        <v>371</v>
      </c>
      <c r="C79" s="222"/>
      <c r="D79" s="693" t="s">
        <v>111</v>
      </c>
      <c r="E79" s="233"/>
      <c r="F79" s="213"/>
    </row>
    <row r="80" spans="2:6" x14ac:dyDescent="0.15">
      <c r="B80" s="232" t="s">
        <v>315</v>
      </c>
      <c r="C80" s="222"/>
      <c r="D80" s="693" t="s">
        <v>777</v>
      </c>
      <c r="E80" s="233"/>
      <c r="F80" s="213"/>
    </row>
    <row r="81" spans="2:7" x14ac:dyDescent="0.15">
      <c r="B81" s="236"/>
      <c r="C81" s="222"/>
      <c r="D81" s="694"/>
      <c r="E81" s="233"/>
      <c r="F81" s="213"/>
    </row>
    <row r="82" spans="2:7" x14ac:dyDescent="0.15">
      <c r="B82" s="236"/>
      <c r="C82" s="222"/>
      <c r="D82" s="694"/>
      <c r="E82" s="233"/>
      <c r="F82" s="213"/>
    </row>
    <row r="83" spans="2:7" ht="14.25" thickBot="1" x14ac:dyDescent="0.2">
      <c r="B83" s="240"/>
      <c r="C83" s="238"/>
      <c r="D83" s="695"/>
      <c r="E83" s="239"/>
      <c r="F83" s="213"/>
    </row>
    <row r="84" spans="2:7" ht="14.25" thickBot="1" x14ac:dyDescent="0.2">
      <c r="F84" s="213"/>
      <c r="G84" s="213"/>
    </row>
    <row r="85" spans="2:7" ht="14.25" thickBot="1" x14ac:dyDescent="0.2">
      <c r="B85" s="255" t="s">
        <v>641</v>
      </c>
      <c r="C85" s="257"/>
      <c r="D85" s="257" t="s">
        <v>642</v>
      </c>
      <c r="E85" s="260"/>
      <c r="F85" s="213"/>
      <c r="G85" s="213"/>
    </row>
    <row r="86" spans="2:7" ht="14.25" thickTop="1" x14ac:dyDescent="0.15">
      <c r="B86" s="254"/>
      <c r="C86" s="221"/>
      <c r="D86" s="221"/>
      <c r="E86" s="259"/>
      <c r="F86" s="213"/>
      <c r="G86" s="213"/>
    </row>
    <row r="87" spans="2:7" x14ac:dyDescent="0.15">
      <c r="B87" s="232" t="s">
        <v>4</v>
      </c>
      <c r="C87" s="222"/>
      <c r="D87" s="216" t="s">
        <v>4</v>
      </c>
      <c r="E87" s="233"/>
      <c r="F87" s="213"/>
      <c r="G87" s="213"/>
    </row>
    <row r="88" spans="2:7" x14ac:dyDescent="0.15">
      <c r="B88" s="232" t="s">
        <v>9</v>
      </c>
      <c r="C88" s="222"/>
      <c r="D88" s="216" t="s">
        <v>9</v>
      </c>
      <c r="E88" s="233"/>
    </row>
    <row r="89" spans="2:7" x14ac:dyDescent="0.15">
      <c r="B89" s="232" t="s">
        <v>634</v>
      </c>
      <c r="C89" s="222"/>
      <c r="D89" s="216" t="s">
        <v>634</v>
      </c>
      <c r="E89" s="233"/>
      <c r="F89" s="213"/>
      <c r="G89" s="213"/>
    </row>
    <row r="90" spans="2:7" x14ac:dyDescent="0.15">
      <c r="B90" s="232" t="s">
        <v>14</v>
      </c>
      <c r="C90" s="222"/>
      <c r="D90" s="216" t="s">
        <v>14</v>
      </c>
      <c r="E90" s="233"/>
      <c r="F90" s="213"/>
      <c r="G90" s="213"/>
    </row>
    <row r="91" spans="2:7" x14ac:dyDescent="0.15">
      <c r="B91" s="232" t="s">
        <v>575</v>
      </c>
      <c r="C91" s="222"/>
      <c r="D91" s="216" t="s">
        <v>635</v>
      </c>
      <c r="E91" s="233"/>
      <c r="F91" s="213"/>
      <c r="G91" s="213"/>
    </row>
    <row r="92" spans="2:7" x14ac:dyDescent="0.15">
      <c r="B92" s="232" t="s">
        <v>778</v>
      </c>
      <c r="C92" s="222"/>
      <c r="D92" s="216" t="s">
        <v>600</v>
      </c>
      <c r="E92" s="233"/>
      <c r="F92" s="213"/>
      <c r="G92" s="213"/>
    </row>
    <row r="93" spans="2:7" x14ac:dyDescent="0.15">
      <c r="B93" s="232" t="s">
        <v>573</v>
      </c>
      <c r="C93" s="222"/>
      <c r="D93" s="216" t="s">
        <v>779</v>
      </c>
      <c r="E93" s="233"/>
      <c r="F93" s="213"/>
      <c r="G93" s="213"/>
    </row>
    <row r="94" spans="2:7" x14ac:dyDescent="0.15">
      <c r="B94" s="232" t="s">
        <v>45</v>
      </c>
      <c r="C94" s="222"/>
      <c r="D94" s="216" t="s">
        <v>601</v>
      </c>
      <c r="E94" s="233"/>
      <c r="F94" s="213"/>
      <c r="G94" s="213"/>
    </row>
    <row r="95" spans="2:7" x14ac:dyDescent="0.15">
      <c r="B95" s="234" t="s">
        <v>48</v>
      </c>
      <c r="C95" s="222"/>
      <c r="D95" s="216" t="s">
        <v>45</v>
      </c>
      <c r="E95" s="233"/>
      <c r="F95" s="213"/>
      <c r="G95" s="213"/>
    </row>
    <row r="96" spans="2:7" x14ac:dyDescent="0.15">
      <c r="B96" s="234" t="s">
        <v>51</v>
      </c>
      <c r="C96" s="222"/>
      <c r="D96" s="217" t="s">
        <v>51</v>
      </c>
      <c r="E96" s="233"/>
      <c r="F96" s="213"/>
      <c r="G96" s="213"/>
    </row>
    <row r="97" spans="2:5" x14ac:dyDescent="0.15">
      <c r="B97" s="234" t="s">
        <v>55</v>
      </c>
      <c r="C97" s="220"/>
      <c r="D97" s="217" t="s">
        <v>498</v>
      </c>
      <c r="E97" s="233"/>
    </row>
    <row r="98" spans="2:5" x14ac:dyDescent="0.15">
      <c r="B98" s="234" t="s">
        <v>361</v>
      </c>
      <c r="C98" s="220"/>
      <c r="D98" s="217" t="s">
        <v>360</v>
      </c>
      <c r="E98" s="233"/>
    </row>
    <row r="99" spans="2:5" x14ac:dyDescent="0.15">
      <c r="B99" s="234" t="s">
        <v>363</v>
      </c>
      <c r="C99" s="220"/>
      <c r="D99" s="217" t="s">
        <v>362</v>
      </c>
      <c r="E99" s="233"/>
    </row>
    <row r="100" spans="2:5" x14ac:dyDescent="0.15">
      <c r="B100" s="234" t="s">
        <v>367</v>
      </c>
      <c r="C100" s="220"/>
      <c r="D100" s="217" t="s">
        <v>366</v>
      </c>
      <c r="E100" s="233"/>
    </row>
    <row r="101" spans="2:5" x14ac:dyDescent="0.15">
      <c r="B101" s="234" t="s">
        <v>368</v>
      </c>
      <c r="C101" s="220"/>
      <c r="D101" s="220"/>
      <c r="E101" s="233"/>
    </row>
    <row r="102" spans="2:5" x14ac:dyDescent="0.15">
      <c r="B102" s="234" t="s">
        <v>369</v>
      </c>
      <c r="C102" s="220"/>
      <c r="D102" s="220"/>
      <c r="E102" s="235"/>
    </row>
    <row r="103" spans="2:5" x14ac:dyDescent="0.15">
      <c r="B103" s="236"/>
      <c r="C103" s="220"/>
      <c r="D103" s="220"/>
      <c r="E103" s="235"/>
    </row>
    <row r="104" spans="2:5" x14ac:dyDescent="0.15">
      <c r="B104" s="236"/>
      <c r="C104" s="220"/>
      <c r="D104" s="220"/>
      <c r="E104" s="235"/>
    </row>
    <row r="105" spans="2:5" x14ac:dyDescent="0.15">
      <c r="B105" s="236"/>
      <c r="C105" s="220"/>
      <c r="D105" s="220"/>
      <c r="E105" s="235"/>
    </row>
    <row r="106" spans="2:5" x14ac:dyDescent="0.15">
      <c r="B106" s="236"/>
      <c r="C106" s="220"/>
      <c r="D106" s="220"/>
      <c r="E106" s="235"/>
    </row>
    <row r="107" spans="2:5" x14ac:dyDescent="0.15">
      <c r="B107" s="241"/>
      <c r="C107" s="220"/>
      <c r="D107" s="220"/>
      <c r="E107" s="235"/>
    </row>
    <row r="108" spans="2:5" x14ac:dyDescent="0.15">
      <c r="B108" s="236"/>
      <c r="C108" s="220"/>
      <c r="D108" s="220"/>
      <c r="E108" s="235"/>
    </row>
    <row r="109" spans="2:5" x14ac:dyDescent="0.15">
      <c r="B109" s="236"/>
      <c r="C109" s="220"/>
      <c r="D109" s="220"/>
      <c r="E109" s="235"/>
    </row>
    <row r="110" spans="2:5" ht="14.25" thickBot="1" x14ac:dyDescent="0.2">
      <c r="B110" s="237"/>
      <c r="C110" s="238"/>
      <c r="D110" s="238"/>
      <c r="E110" s="239"/>
    </row>
    <row r="111" spans="2:5" ht="14.25" thickBot="1" x14ac:dyDescent="0.2"/>
    <row r="112" spans="2:5" ht="14.25" thickBot="1" x14ac:dyDescent="0.2">
      <c r="B112" s="255" t="s">
        <v>382</v>
      </c>
      <c r="C112" s="257"/>
      <c r="D112" s="257" t="s">
        <v>383</v>
      </c>
      <c r="E112" s="260"/>
    </row>
    <row r="113" spans="2:5" ht="14.25" thickTop="1" x14ac:dyDescent="0.15">
      <c r="B113" s="254"/>
      <c r="C113" s="221"/>
      <c r="D113" s="221"/>
      <c r="E113" s="259"/>
    </row>
    <row r="114" spans="2:5" x14ac:dyDescent="0.15">
      <c r="B114" s="232" t="s">
        <v>31</v>
      </c>
      <c r="C114" s="222"/>
      <c r="D114" s="216" t="s">
        <v>28</v>
      </c>
      <c r="E114" s="233"/>
    </row>
    <row r="115" spans="2:5" x14ac:dyDescent="0.15">
      <c r="B115" s="232" t="s">
        <v>88</v>
      </c>
      <c r="C115" s="222"/>
      <c r="D115" s="216" t="s">
        <v>31</v>
      </c>
      <c r="E115" s="233"/>
    </row>
    <row r="116" spans="2:5" x14ac:dyDescent="0.15">
      <c r="B116" s="232" t="s">
        <v>602</v>
      </c>
      <c r="C116" s="222"/>
      <c r="D116" s="216" t="s">
        <v>88</v>
      </c>
      <c r="E116" s="233"/>
    </row>
    <row r="117" spans="2:5" x14ac:dyDescent="0.15">
      <c r="B117" s="242"/>
      <c r="C117" s="222"/>
      <c r="D117" s="216" t="s">
        <v>97</v>
      </c>
      <c r="E117" s="233"/>
    </row>
    <row r="118" spans="2:5" x14ac:dyDescent="0.15">
      <c r="B118" s="242"/>
      <c r="C118" s="222"/>
      <c r="D118" s="222"/>
      <c r="E118" s="233"/>
    </row>
    <row r="119" spans="2:5" x14ac:dyDescent="0.15">
      <c r="B119" s="242"/>
      <c r="C119" s="222"/>
      <c r="D119" s="222"/>
      <c r="E119" s="233"/>
    </row>
    <row r="120" spans="2:5" x14ac:dyDescent="0.15">
      <c r="B120" s="242"/>
      <c r="C120" s="222"/>
      <c r="D120" s="222"/>
      <c r="E120" s="233"/>
    </row>
    <row r="121" spans="2:5" ht="14.25" thickBot="1" x14ac:dyDescent="0.2">
      <c r="B121" s="243"/>
      <c r="C121" s="244"/>
      <c r="D121" s="244"/>
      <c r="E121" s="245"/>
    </row>
    <row r="122" spans="2:5" ht="14.25" thickBot="1" x14ac:dyDescent="0.2"/>
    <row r="123" spans="2:5" ht="14.25" thickBot="1" x14ac:dyDescent="0.2">
      <c r="B123" s="255" t="s">
        <v>187</v>
      </c>
      <c r="C123" s="256"/>
      <c r="D123" s="257" t="s">
        <v>188</v>
      </c>
      <c r="E123" s="258"/>
    </row>
    <row r="124" spans="2:5" ht="14.25" thickTop="1" x14ac:dyDescent="0.15">
      <c r="B124" s="254"/>
      <c r="C124" s="248"/>
      <c r="D124" s="221"/>
      <c r="E124" s="249"/>
    </row>
    <row r="125" spans="2:5" x14ac:dyDescent="0.15">
      <c r="B125" s="232" t="s">
        <v>372</v>
      </c>
      <c r="C125" s="250"/>
      <c r="D125" s="216" t="s">
        <v>39</v>
      </c>
      <c r="E125" s="251"/>
    </row>
    <row r="126" spans="2:5" ht="14.25" thickBot="1" x14ac:dyDescent="0.2">
      <c r="B126" s="246" t="s">
        <v>373</v>
      </c>
      <c r="C126" s="252"/>
      <c r="D126" s="247" t="s">
        <v>42</v>
      </c>
      <c r="E126" s="253"/>
    </row>
  </sheetData>
  <sheetProtection algorithmName="SHA-512" hashValue="LZzbRwEvjA9SuL6VeoUXtqzyVOIG1r25OoEb6mDts47TEXgJ90TtX+5L6YPIk3wf/aS1n1V0u0WqLcT1ik1phg==" saltValue="blqRwAZeie5nuzF9EB6MLA=="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31</vt:i4>
      </vt:variant>
    </vt:vector>
  </HeadingPairs>
  <TitlesOfParts>
    <vt:vector size="39" baseType="lpstr">
      <vt:lpstr>申込方法</vt:lpstr>
      <vt:lpstr>総括申込</vt:lpstr>
      <vt:lpstr>国体選考会-男子</vt:lpstr>
      <vt:lpstr>国体選考会-女子</vt:lpstr>
      <vt:lpstr>第3回記録会-男子</vt:lpstr>
      <vt:lpstr>第3回記録会-女子</vt:lpstr>
      <vt:lpstr>第3回記録会-ﾘﾚｰ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'国体選考会-女子'!Print_Area</vt:lpstr>
      <vt:lpstr>'国体選考会-男子'!Print_Area</vt:lpstr>
      <vt:lpstr>申込方法!Print_Area</vt:lpstr>
      <vt:lpstr>総括申込!Print_Area</vt:lpstr>
      <vt:lpstr>'第3回記録会-ﾘﾚｰ'!Print_Area</vt:lpstr>
      <vt:lpstr>'第3回記録会-女子'!Print_Area</vt:lpstr>
      <vt:lpstr>'第3回記録会-男子'!Print_Area</vt:lpstr>
      <vt:lpstr>'国体選考会-女子'!Print_Titles</vt:lpstr>
      <vt:lpstr>'国体選考会-男子'!Print_Titles</vt:lpstr>
      <vt:lpstr>'第3回記録会-女子'!Print_Titles</vt:lpstr>
      <vt:lpstr>'第3回記録会-男子'!Print_Titles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2021-07-13T03:56:23Z</dcterms:modified>
</cp:coreProperties>
</file>