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1175" yWindow="-15" windowWidth="10290" windowHeight="8145" tabRatio="816"/>
  </bookViews>
  <sheets>
    <sheet name="JO選考会" sheetId="39" r:id="rId1"/>
    <sheet name="資格JO" sheetId="40" r:id="rId2"/>
  </sheets>
  <definedNames>
    <definedName name="JO区分">JO選考会!$AE$14:$AJ$17</definedName>
    <definedName name="_xlnm.Print_Area" localSheetId="0">JO選考会!$A$1:$W$55</definedName>
    <definedName name="_xlnm.Print_Area" localSheetId="1">資格JO!$A$1:$J$27</definedName>
    <definedName name="学校番号">#REF!</definedName>
    <definedName name="個人番号">#REF!</definedName>
  </definedNames>
  <calcPr calcId="145621"/>
</workbook>
</file>

<file path=xl/calcChain.xml><?xml version="1.0" encoding="utf-8"?>
<calcChain xmlns="http://schemas.openxmlformats.org/spreadsheetml/2006/main">
  <c r="E27" i="40" l="1"/>
  <c r="E26" i="40"/>
  <c r="E25" i="40"/>
  <c r="E24" i="40"/>
  <c r="E23" i="40"/>
  <c r="E22" i="40"/>
  <c r="E21" i="40"/>
  <c r="E20" i="40"/>
  <c r="E19" i="40"/>
  <c r="E18" i="40"/>
  <c r="E17" i="40"/>
  <c r="E16" i="40"/>
  <c r="E15" i="40"/>
  <c r="E14" i="40"/>
  <c r="E13" i="40"/>
  <c r="E12" i="40"/>
  <c r="E11" i="40"/>
  <c r="E10" i="40"/>
  <c r="E9" i="40"/>
  <c r="E8" i="40"/>
  <c r="C3" i="40"/>
  <c r="AC46" i="39" l="1"/>
  <c r="AB46" i="39"/>
  <c r="Z46" i="39"/>
  <c r="AD46" i="39" s="1"/>
  <c r="Y46" i="39"/>
  <c r="AA46" i="39" s="1"/>
  <c r="AB45" i="39"/>
  <c r="AA45" i="39"/>
  <c r="Z45" i="39"/>
  <c r="AC45" i="39" s="1"/>
  <c r="Y45" i="39"/>
  <c r="AC44" i="39"/>
  <c r="AB44" i="39"/>
  <c r="Z44" i="39"/>
  <c r="AD44" i="39" s="1"/>
  <c r="Y44" i="39"/>
  <c r="AA44" i="39" s="1"/>
  <c r="AB43" i="39"/>
  <c r="AA43" i="39"/>
  <c r="Z43" i="39"/>
  <c r="AC43" i="39" s="1"/>
  <c r="Y43" i="39"/>
  <c r="AC42" i="39"/>
  <c r="AB42" i="39"/>
  <c r="Z42" i="39"/>
  <c r="AD42" i="39" s="1"/>
  <c r="Y42" i="39"/>
  <c r="AA42" i="39" s="1"/>
  <c r="AD41" i="39"/>
  <c r="AB41" i="39"/>
  <c r="AA41" i="39"/>
  <c r="Z41" i="39"/>
  <c r="AC41" i="39" s="1"/>
  <c r="Y41" i="39"/>
  <c r="AC40" i="39"/>
  <c r="AB40" i="39"/>
  <c r="Z40" i="39"/>
  <c r="AD40" i="39" s="1"/>
  <c r="Y40" i="39"/>
  <c r="AA40" i="39" s="1"/>
  <c r="AB39" i="39"/>
  <c r="AA39" i="39"/>
  <c r="Z39" i="39"/>
  <c r="AC39" i="39" s="1"/>
  <c r="Y39" i="39"/>
  <c r="AC38" i="39"/>
  <c r="AB38" i="39"/>
  <c r="Z38" i="39"/>
  <c r="AD38" i="39" s="1"/>
  <c r="Y38" i="39"/>
  <c r="AA38" i="39" s="1"/>
  <c r="AB37" i="39"/>
  <c r="AA37" i="39"/>
  <c r="Z37" i="39"/>
  <c r="AD37" i="39" s="1"/>
  <c r="Y37" i="39"/>
  <c r="AC36" i="39"/>
  <c r="AB36" i="39"/>
  <c r="Z36" i="39"/>
  <c r="AD36" i="39" s="1"/>
  <c r="Y36" i="39"/>
  <c r="AA36" i="39" s="1"/>
  <c r="AB35" i="39"/>
  <c r="AA35" i="39"/>
  <c r="Z35" i="39"/>
  <c r="AC35" i="39" s="1"/>
  <c r="Y35" i="39"/>
  <c r="AC34" i="39"/>
  <c r="AB34" i="39"/>
  <c r="Z34" i="39"/>
  <c r="AD34" i="39" s="1"/>
  <c r="Y34" i="39"/>
  <c r="AA34" i="39" s="1"/>
  <c r="AB33" i="39"/>
  <c r="AA33" i="39"/>
  <c r="Z33" i="39"/>
  <c r="AD33" i="39" s="1"/>
  <c r="Y33" i="39"/>
  <c r="AC32" i="39"/>
  <c r="AB32" i="39"/>
  <c r="Z32" i="39"/>
  <c r="AD32" i="39" s="1"/>
  <c r="Y32" i="39"/>
  <c r="AA32" i="39" s="1"/>
  <c r="AB31" i="39"/>
  <c r="AA31" i="39"/>
  <c r="Z31" i="39"/>
  <c r="AD31" i="39" s="1"/>
  <c r="Y31" i="39"/>
  <c r="AC30" i="39"/>
  <c r="AB30" i="39"/>
  <c r="Z30" i="39"/>
  <c r="AD30" i="39" s="1"/>
  <c r="Y30" i="39"/>
  <c r="AA30" i="39" s="1"/>
  <c r="AB29" i="39"/>
  <c r="AA29" i="39"/>
  <c r="Z29" i="39"/>
  <c r="AC29" i="39" s="1"/>
  <c r="Y29" i="39"/>
  <c r="AC28" i="39"/>
  <c r="AB28" i="39"/>
  <c r="Z28" i="39"/>
  <c r="AD28" i="39" s="1"/>
  <c r="Y28" i="39"/>
  <c r="AA28" i="39" s="1"/>
  <c r="AB27" i="39"/>
  <c r="AA27" i="39"/>
  <c r="Z27" i="39"/>
  <c r="AD27" i="39" s="1"/>
  <c r="Y27" i="39"/>
  <c r="AC26" i="39"/>
  <c r="AB26" i="39"/>
  <c r="Z26" i="39"/>
  <c r="AD26" i="39" s="1"/>
  <c r="Y26" i="39"/>
  <c r="AA26" i="39" s="1"/>
  <c r="AB25" i="39"/>
  <c r="AA25" i="39"/>
  <c r="Z25" i="39"/>
  <c r="AC25" i="39" s="1"/>
  <c r="Y25" i="39"/>
  <c r="AC24" i="39"/>
  <c r="AB24" i="39"/>
  <c r="Z24" i="39"/>
  <c r="AD24" i="39" s="1"/>
  <c r="Y24" i="39"/>
  <c r="AA24" i="39" s="1"/>
  <c r="AB23" i="39"/>
  <c r="AA23" i="39"/>
  <c r="Z23" i="39"/>
  <c r="AC23" i="39" s="1"/>
  <c r="Y23" i="39"/>
  <c r="Z22" i="39"/>
  <c r="AD22" i="39" s="1"/>
  <c r="Y22" i="39"/>
  <c r="AA22" i="39" s="1"/>
  <c r="AB21" i="39"/>
  <c r="AA21" i="39"/>
  <c r="Z21" i="39"/>
  <c r="AC21" i="39" s="1"/>
  <c r="Y21" i="39"/>
  <c r="AC20" i="39"/>
  <c r="AB20" i="39"/>
  <c r="Z20" i="39"/>
  <c r="AD20" i="39" s="1"/>
  <c r="Y20" i="39"/>
  <c r="AA20" i="39" s="1"/>
  <c r="AB19" i="39"/>
  <c r="AA19" i="39"/>
  <c r="Z19" i="39"/>
  <c r="AD19" i="39" s="1"/>
  <c r="Y19" i="39"/>
  <c r="AC18" i="39"/>
  <c r="AB18" i="39"/>
  <c r="Z18" i="39"/>
  <c r="AD18" i="39" s="1"/>
  <c r="Y18" i="39"/>
  <c r="AA18" i="39" s="1"/>
  <c r="AB17" i="39"/>
  <c r="AA17" i="39"/>
  <c r="Z17" i="39"/>
  <c r="AC17" i="39" s="1"/>
  <c r="Y17" i="39"/>
  <c r="AC16" i="39"/>
  <c r="AB16" i="39"/>
  <c r="Z16" i="39"/>
  <c r="AD16" i="39" s="1"/>
  <c r="Y16" i="39"/>
  <c r="AA16" i="39" s="1"/>
  <c r="AB15" i="39"/>
  <c r="AA15" i="39"/>
  <c r="Z15" i="39"/>
  <c r="AC15" i="39" s="1"/>
  <c r="Y15" i="39"/>
  <c r="AC14" i="39"/>
  <c r="AB14" i="39"/>
  <c r="Z14" i="39"/>
  <c r="AD14" i="39" s="1"/>
  <c r="Y14" i="39"/>
  <c r="AA14" i="39" s="1"/>
  <c r="AB13" i="39"/>
  <c r="AA13" i="39"/>
  <c r="Z13" i="39"/>
  <c r="AC13" i="39" s="1"/>
  <c r="Y13" i="39"/>
  <c r="AC12" i="39"/>
  <c r="AB12" i="39"/>
  <c r="Z12" i="39"/>
  <c r="AD12" i="39" s="1"/>
  <c r="Y12" i="39"/>
  <c r="AA12" i="39" s="1"/>
  <c r="AB11" i="39"/>
  <c r="AA11" i="39"/>
  <c r="Z11" i="39"/>
  <c r="AC11" i="39" s="1"/>
  <c r="Y11" i="39"/>
  <c r="AC10" i="39"/>
  <c r="AB10" i="39"/>
  <c r="Z10" i="39"/>
  <c r="AD10" i="39" s="1"/>
  <c r="Y10" i="39"/>
  <c r="AA10" i="39" s="1"/>
  <c r="AB9" i="39"/>
  <c r="AA9" i="39"/>
  <c r="Z9" i="39"/>
  <c r="AC9" i="39" s="1"/>
  <c r="Y9" i="39"/>
  <c r="AC8" i="39"/>
  <c r="AB8" i="39"/>
  <c r="Z8" i="39"/>
  <c r="AD8" i="39" s="1"/>
  <c r="Y8" i="39"/>
  <c r="AA8" i="39" s="1"/>
  <c r="C50" i="39"/>
  <c r="C49" i="39"/>
  <c r="B50" i="39"/>
  <c r="B49" i="39"/>
  <c r="V40" i="39"/>
  <c r="V39" i="39"/>
  <c r="V38" i="39"/>
  <c r="V37" i="39"/>
  <c r="V36" i="39"/>
  <c r="V35" i="39"/>
  <c r="V34" i="39"/>
  <c r="V33" i="39"/>
  <c r="V32" i="39"/>
  <c r="V31" i="39"/>
  <c r="V30" i="39"/>
  <c r="V29" i="39"/>
  <c r="V28" i="39"/>
  <c r="V27" i="39"/>
  <c r="V26" i="39"/>
  <c r="V25" i="39"/>
  <c r="V24" i="39"/>
  <c r="V23" i="39"/>
  <c r="V22" i="39"/>
  <c r="V21" i="39"/>
  <c r="V20" i="39"/>
  <c r="V19" i="39"/>
  <c r="V18" i="39"/>
  <c r="V17" i="39"/>
  <c r="V16" i="39"/>
  <c r="V15" i="39"/>
  <c r="V14" i="39"/>
  <c r="V13" i="39"/>
  <c r="V12" i="39"/>
  <c r="V11" i="39"/>
  <c r="V10" i="39"/>
  <c r="V9" i="39"/>
  <c r="V8" i="39"/>
  <c r="J46" i="39"/>
  <c r="J45" i="39"/>
  <c r="J44" i="39"/>
  <c r="J43" i="39"/>
  <c r="J42" i="39"/>
  <c r="J41" i="39"/>
  <c r="J40" i="39"/>
  <c r="J39" i="39"/>
  <c r="J38" i="39"/>
  <c r="J37" i="39"/>
  <c r="J36" i="39"/>
  <c r="J35" i="39"/>
  <c r="J34" i="39"/>
  <c r="J33" i="39"/>
  <c r="J32" i="39"/>
  <c r="J31" i="39"/>
  <c r="J30" i="39"/>
  <c r="J29" i="39"/>
  <c r="J28" i="39"/>
  <c r="J27" i="39"/>
  <c r="J26" i="39"/>
  <c r="J25" i="39"/>
  <c r="J24" i="39"/>
  <c r="J23" i="39"/>
  <c r="J22" i="39"/>
  <c r="J21" i="39"/>
  <c r="J20" i="39"/>
  <c r="J19" i="39"/>
  <c r="J18" i="39"/>
  <c r="J17" i="39"/>
  <c r="J16" i="39"/>
  <c r="J15" i="39"/>
  <c r="J14" i="39"/>
  <c r="J13" i="39"/>
  <c r="J12" i="39"/>
  <c r="J11" i="39"/>
  <c r="J10" i="39"/>
  <c r="J9" i="39"/>
  <c r="J8" i="39"/>
  <c r="V7" i="39"/>
  <c r="J7" i="39"/>
  <c r="Z7" i="39"/>
  <c r="Y7" i="39"/>
  <c r="AJ16" i="39"/>
  <c r="AJ17" i="39" s="1"/>
  <c r="AJ15" i="39"/>
  <c r="AJ14" i="39"/>
  <c r="AH16" i="39"/>
  <c r="AH15" i="39"/>
  <c r="AH14" i="39"/>
  <c r="AH17" i="39" s="1"/>
  <c r="AF14" i="39"/>
  <c r="AF15" i="39" s="1"/>
  <c r="AF16" i="39" s="1"/>
  <c r="P44" i="39"/>
  <c r="P47" i="39"/>
  <c r="AB22" i="39" l="1"/>
  <c r="AC22" i="39"/>
  <c r="AD9" i="39"/>
  <c r="AD11" i="39"/>
  <c r="AD13" i="39"/>
  <c r="AD15" i="39"/>
  <c r="AD17" i="39"/>
  <c r="AD21" i="39"/>
  <c r="AD23" i="39"/>
  <c r="AD25" i="39"/>
  <c r="AD29" i="39"/>
  <c r="AD35" i="39"/>
  <c r="AD39" i="39"/>
  <c r="AD43" i="39"/>
  <c r="AD45" i="39"/>
  <c r="AC19" i="39"/>
  <c r="AC27" i="39"/>
  <c r="AC31" i="39"/>
  <c r="AC33" i="39"/>
  <c r="AC37" i="39"/>
  <c r="AQ20" i="39" l="1"/>
  <c r="AP20" i="39"/>
  <c r="AD7" i="39" l="1"/>
  <c r="AA7" i="39"/>
  <c r="AC7" i="39" l="1"/>
  <c r="AB7" i="39"/>
  <c r="M18" i="40" l="1"/>
  <c r="M17" i="40"/>
  <c r="M16" i="40"/>
  <c r="M15" i="40"/>
  <c r="M14" i="40"/>
  <c r="M13" i="40"/>
  <c r="M12" i="40"/>
  <c r="M11" i="40"/>
  <c r="M10" i="40"/>
  <c r="M9" i="40"/>
  <c r="M8" i="40"/>
  <c r="C51" i="39" l="1"/>
  <c r="AL20" i="39" s="1"/>
  <c r="AH20" i="39"/>
  <c r="AK20" i="39"/>
  <c r="AJ20" i="39"/>
  <c r="AE20" i="39"/>
  <c r="B51" i="39" l="1"/>
  <c r="AI20" i="39" s="1"/>
  <c r="AG20" i="39"/>
  <c r="C52" i="39"/>
  <c r="AM20" i="39" s="1"/>
  <c r="D50" i="39" l="1"/>
  <c r="C53" i="39"/>
  <c r="D51" i="39" l="1"/>
  <c r="AO20" i="39"/>
  <c r="AF20" i="39" l="1"/>
</calcChain>
</file>

<file path=xl/sharedStrings.xml><?xml version="1.0" encoding="utf-8"?>
<sst xmlns="http://schemas.openxmlformats.org/spreadsheetml/2006/main" count="188" uniqueCount="141">
  <si>
    <t>会計まとめ</t>
    <rPh sb="0" eb="2">
      <t>カイケイ</t>
    </rPh>
    <phoneticPr fontId="1"/>
  </si>
  <si>
    <t>学年</t>
    <rPh sb="0" eb="2">
      <t>ガクネン</t>
    </rPh>
    <phoneticPr fontId="1"/>
  </si>
  <si>
    <t>性別</t>
    <rPh sb="0" eb="2">
      <t>セイベツ</t>
    </rPh>
    <phoneticPr fontId="1"/>
  </si>
  <si>
    <t>最高記録</t>
    <rPh sb="0" eb="2">
      <t>サイコウ</t>
    </rPh>
    <rPh sb="2" eb="4">
      <t>キロク</t>
    </rPh>
    <phoneticPr fontId="1"/>
  </si>
  <si>
    <t>男</t>
    <rPh sb="0" eb="1">
      <t>オトコ</t>
    </rPh>
    <phoneticPr fontId="1"/>
  </si>
  <si>
    <t>学校番号</t>
    <rPh sb="0" eb="2">
      <t>ガッコウ</t>
    </rPh>
    <rPh sb="2" eb="4">
      <t>バンゴウ</t>
    </rPh>
    <phoneticPr fontId="1"/>
  </si>
  <si>
    <t>（女子）</t>
    <rPh sb="1" eb="3">
      <t>ジョシ</t>
    </rPh>
    <phoneticPr fontId="1"/>
  </si>
  <si>
    <t>連絡先</t>
    <rPh sb="0" eb="3">
      <t>レンラクサキ</t>
    </rPh>
    <phoneticPr fontId="1"/>
  </si>
  <si>
    <t>（男子）</t>
    <rPh sb="1" eb="3">
      <t>ダンシ</t>
    </rPh>
    <phoneticPr fontId="1"/>
  </si>
  <si>
    <t>男子</t>
    <rPh sb="0" eb="2">
      <t>ダンシ</t>
    </rPh>
    <phoneticPr fontId="1"/>
  </si>
  <si>
    <t>女子</t>
    <rPh sb="0" eb="2">
      <t>ジョシ</t>
    </rPh>
    <phoneticPr fontId="1"/>
  </si>
  <si>
    <t>種目</t>
    <rPh sb="0" eb="2">
      <t>シュモク</t>
    </rPh>
    <phoneticPr fontId="1"/>
  </si>
  <si>
    <t>合計</t>
    <rPh sb="0" eb="2">
      <t>ゴウケイ</t>
    </rPh>
    <phoneticPr fontId="1"/>
  </si>
  <si>
    <t>所在地</t>
    <rPh sb="0" eb="3">
      <t>ショザイチ</t>
    </rPh>
    <phoneticPr fontId="1"/>
  </si>
  <si>
    <t>印</t>
    <rPh sb="0" eb="1">
      <t>イン</t>
    </rPh>
    <phoneticPr fontId="1"/>
  </si>
  <si>
    <t/>
  </si>
  <si>
    <t>人数</t>
    <rPh sb="0" eb="2">
      <t>ニンズウ</t>
    </rPh>
    <phoneticPr fontId="1"/>
  </si>
  <si>
    <t>A走高跳</t>
  </si>
  <si>
    <t>A砲丸投</t>
  </si>
  <si>
    <t>Ｂ走幅跳</t>
  </si>
  <si>
    <t>Ｃ走幅跳</t>
  </si>
  <si>
    <t>ﾌﾘｶﾞﾅ</t>
    <phoneticPr fontId="1"/>
  </si>
  <si>
    <t>氏名</t>
    <rPh sb="0" eb="2">
      <t>シメイ</t>
    </rPh>
    <phoneticPr fontId="1"/>
  </si>
  <si>
    <t>所属</t>
    <rPh sb="0" eb="2">
      <t>ショゾク</t>
    </rPh>
    <phoneticPr fontId="1"/>
  </si>
  <si>
    <t>Ｂ砲丸投</t>
  </si>
  <si>
    <t>該当競技者名</t>
    <rPh sb="0" eb="2">
      <t>ガイトウ</t>
    </rPh>
    <rPh sb="2" eb="5">
      <t>キョウギシャ</t>
    </rPh>
    <rPh sb="5" eb="6">
      <t>メイ</t>
    </rPh>
    <phoneticPr fontId="1"/>
  </si>
  <si>
    <t>該当種目</t>
    <rPh sb="0" eb="2">
      <t>ガイトウ</t>
    </rPh>
    <rPh sb="2" eb="4">
      <t>シュモク</t>
    </rPh>
    <phoneticPr fontId="1"/>
  </si>
  <si>
    <t>記録</t>
    <rPh sb="0" eb="2">
      <t>キロク</t>
    </rPh>
    <phoneticPr fontId="1"/>
  </si>
  <si>
    <t>出場予定の
他の種目名</t>
    <rPh sb="0" eb="2">
      <t>シュツジョウ</t>
    </rPh>
    <rPh sb="2" eb="4">
      <t>ヨテイ</t>
    </rPh>
    <rPh sb="6" eb="7">
      <t>タ</t>
    </rPh>
    <rPh sb="8" eb="10">
      <t>シュモク</t>
    </rPh>
    <rPh sb="10" eb="11">
      <t>メイ</t>
    </rPh>
    <phoneticPr fontId="1"/>
  </si>
  <si>
    <t>資格審査確認用紙</t>
    <rPh sb="0" eb="2">
      <t>シカク</t>
    </rPh>
    <rPh sb="2" eb="4">
      <t>シンサ</t>
    </rPh>
    <rPh sb="4" eb="6">
      <t>カクニン</t>
    </rPh>
    <rPh sb="6" eb="8">
      <t>ヨウシ</t>
    </rPh>
    <phoneticPr fontId="1"/>
  </si>
  <si>
    <t>金額計</t>
    <rPh sb="0" eb="2">
      <t>キンガク</t>
    </rPh>
    <rPh sb="2" eb="3">
      <t>ケイ</t>
    </rPh>
    <phoneticPr fontId="1"/>
  </si>
  <si>
    <t>男子
人数</t>
    <rPh sb="0" eb="2">
      <t>ダンシ</t>
    </rPh>
    <rPh sb="3" eb="5">
      <t>ニンズウ</t>
    </rPh>
    <phoneticPr fontId="1"/>
  </si>
  <si>
    <t>女子
人数</t>
    <rPh sb="0" eb="2">
      <t>ジョシ</t>
    </rPh>
    <rPh sb="3" eb="5">
      <t>ニンズウ</t>
    </rPh>
    <phoneticPr fontId="1"/>
  </si>
  <si>
    <t>合計
人数</t>
    <rPh sb="0" eb="2">
      <t>ゴウケイ</t>
    </rPh>
    <rPh sb="3" eb="5">
      <t>ニンズウ</t>
    </rPh>
    <phoneticPr fontId="1"/>
  </si>
  <si>
    <t>男子
種目数</t>
    <rPh sb="0" eb="2">
      <t>ダンシ</t>
    </rPh>
    <rPh sb="3" eb="5">
      <t>シュモク</t>
    </rPh>
    <rPh sb="5" eb="6">
      <t>スウ</t>
    </rPh>
    <phoneticPr fontId="1"/>
  </si>
  <si>
    <t>女子
種目数</t>
    <rPh sb="0" eb="2">
      <t>ジョシ</t>
    </rPh>
    <rPh sb="3" eb="5">
      <t>シュモク</t>
    </rPh>
    <rPh sb="5" eb="6">
      <t>スウ</t>
    </rPh>
    <phoneticPr fontId="1"/>
  </si>
  <si>
    <t>合計
種目数</t>
    <rPh sb="0" eb="2">
      <t>ゴウケイ</t>
    </rPh>
    <rPh sb="3" eb="5">
      <t>シュモク</t>
    </rPh>
    <rPh sb="5" eb="6">
      <t>スウ</t>
    </rPh>
    <phoneticPr fontId="1"/>
  </si>
  <si>
    <t>個人
参加料</t>
    <rPh sb="0" eb="2">
      <t>コジン</t>
    </rPh>
    <rPh sb="3" eb="6">
      <t>サンカリョウ</t>
    </rPh>
    <phoneticPr fontId="1"/>
  </si>
  <si>
    <t>リレー
参加料</t>
    <rPh sb="4" eb="7">
      <t>サンカリョウ</t>
    </rPh>
    <phoneticPr fontId="1"/>
  </si>
  <si>
    <t>陸連
登録
番号</t>
    <rPh sb="0" eb="2">
      <t>リクレン</t>
    </rPh>
    <rPh sb="3" eb="5">
      <t>トウロク</t>
    </rPh>
    <rPh sb="6" eb="8">
      <t>バンゴウ</t>
    </rPh>
    <phoneticPr fontId="1"/>
  </si>
  <si>
    <t>年度</t>
    <rPh sb="0" eb="2">
      <t>ネンド</t>
    </rPh>
    <phoneticPr fontId="1"/>
  </si>
  <si>
    <t>申込責任者</t>
    <rPh sb="0" eb="2">
      <t>モウシコミ</t>
    </rPh>
    <rPh sb="2" eb="5">
      <t>セキニンシャ</t>
    </rPh>
    <phoneticPr fontId="1"/>
  </si>
  <si>
    <t>参加申込書</t>
    <rPh sb="0" eb="2">
      <t>サンカ</t>
    </rPh>
    <rPh sb="2" eb="5">
      <t>モウシコミショ</t>
    </rPh>
    <phoneticPr fontId="1"/>
  </si>
  <si>
    <t>参加数</t>
    <rPh sb="0" eb="2">
      <t>サンカ</t>
    </rPh>
    <rPh sb="2" eb="3">
      <t>スウ</t>
    </rPh>
    <phoneticPr fontId="1"/>
  </si>
  <si>
    <t>種目数</t>
    <rPh sb="0" eb="2">
      <t>シュモク</t>
    </rPh>
    <rPh sb="2" eb="3">
      <t>スウ</t>
    </rPh>
    <phoneticPr fontId="1"/>
  </si>
  <si>
    <t>No</t>
    <phoneticPr fontId="1"/>
  </si>
  <si>
    <t>記録をマークした
大会名(期日)</t>
    <rPh sb="0" eb="2">
      <t>キロク</t>
    </rPh>
    <rPh sb="9" eb="11">
      <t>タイカイ</t>
    </rPh>
    <rPh sb="11" eb="12">
      <t>メイ</t>
    </rPh>
    <rPh sb="13" eb="15">
      <t>キジツ</t>
    </rPh>
    <phoneticPr fontId="1"/>
  </si>
  <si>
    <t>（個人）</t>
    <rPh sb="1" eb="3">
      <t>コジン</t>
    </rPh>
    <phoneticPr fontId="1"/>
  </si>
  <si>
    <t>５地区名</t>
    <rPh sb="1" eb="4">
      <t>チクメイ</t>
    </rPh>
    <phoneticPr fontId="1"/>
  </si>
  <si>
    <t>２０地区名</t>
    <rPh sb="2" eb="5">
      <t>チクメイ</t>
    </rPh>
    <phoneticPr fontId="1"/>
  </si>
  <si>
    <t>女</t>
    <rPh sb="0" eb="1">
      <t>オンナ</t>
    </rPh>
    <phoneticPr fontId="1"/>
  </si>
  <si>
    <t>大会</t>
    <rPh sb="0" eb="2">
      <t>タイカイ</t>
    </rPh>
    <phoneticPr fontId="1"/>
  </si>
  <si>
    <t>A１００ｍ</t>
  </si>
  <si>
    <t>A２００ｍ</t>
  </si>
  <si>
    <t>A３０００ｍ</t>
  </si>
  <si>
    <t>Ｂ１００ｍ</t>
  </si>
  <si>
    <t>Ｂ１５００ｍ</t>
  </si>
  <si>
    <t>Ｂ１１０ｍＨ</t>
  </si>
  <si>
    <t>Ｃ１００ｍ</t>
  </si>
  <si>
    <t>Ｃ１５００ｍ</t>
  </si>
  <si>
    <t>ABC円盤投</t>
  </si>
  <si>
    <t>ABC円盤投</t>
    <phoneticPr fontId="1"/>
  </si>
  <si>
    <t>ABCｼﾞｬﾍﾞﾘｯｸｽﾛｰ</t>
  </si>
  <si>
    <t>ABCｼﾞｬﾍﾞﾘｯｸｽﾛｰ</t>
    <phoneticPr fontId="1"/>
  </si>
  <si>
    <t>Ｂ１００ｍＨ</t>
    <phoneticPr fontId="1"/>
  </si>
  <si>
    <t>JO選考会</t>
    <rPh sb="2" eb="5">
      <t>センコウカイ</t>
    </rPh>
    <phoneticPr fontId="1"/>
  </si>
  <si>
    <t>Ｃ８００ｍ</t>
    <phoneticPr fontId="1"/>
  </si>
  <si>
    <t>Ｈ３０</t>
    <phoneticPr fontId="1"/>
  </si>
  <si>
    <t>A100m</t>
    <phoneticPr fontId="1"/>
  </si>
  <si>
    <t>A200m</t>
    <phoneticPr fontId="1"/>
  </si>
  <si>
    <t>A3000m</t>
    <phoneticPr fontId="1"/>
  </si>
  <si>
    <t>A走高跳</t>
    <phoneticPr fontId="1"/>
  </si>
  <si>
    <t>A砲丸投</t>
    <phoneticPr fontId="1"/>
  </si>
  <si>
    <t>B100m</t>
    <phoneticPr fontId="1"/>
  </si>
  <si>
    <t>B1500m</t>
    <phoneticPr fontId="1"/>
  </si>
  <si>
    <t>B110mH</t>
    <phoneticPr fontId="1"/>
  </si>
  <si>
    <t>B走幅跳</t>
    <phoneticPr fontId="1"/>
  </si>
  <si>
    <t>B砲丸投</t>
    <phoneticPr fontId="1"/>
  </si>
  <si>
    <t>C100m</t>
    <phoneticPr fontId="1"/>
  </si>
  <si>
    <t>C1500m</t>
    <phoneticPr fontId="1"/>
  </si>
  <si>
    <t>C走幅跳</t>
    <phoneticPr fontId="1"/>
  </si>
  <si>
    <t>A110mJH</t>
    <phoneticPr fontId="1"/>
  </si>
  <si>
    <t>A100mYH</t>
    <phoneticPr fontId="1"/>
  </si>
  <si>
    <t>A走高跳</t>
    <phoneticPr fontId="1"/>
  </si>
  <si>
    <t>A砲丸投</t>
    <phoneticPr fontId="1"/>
  </si>
  <si>
    <t>B100mH</t>
    <phoneticPr fontId="1"/>
  </si>
  <si>
    <t>B走幅跳</t>
    <phoneticPr fontId="1"/>
  </si>
  <si>
    <t>B砲丸投</t>
    <phoneticPr fontId="1"/>
  </si>
  <si>
    <t>C800m</t>
    <phoneticPr fontId="1"/>
  </si>
  <si>
    <t>C走幅跳</t>
    <phoneticPr fontId="1"/>
  </si>
  <si>
    <t>A１１０ｍJＨ</t>
    <phoneticPr fontId="1"/>
  </si>
  <si>
    <t>A１００ｍYＨ</t>
    <phoneticPr fontId="1"/>
  </si>
  <si>
    <t>生年月日</t>
    <rPh sb="0" eb="2">
      <t>セイネン</t>
    </rPh>
    <rPh sb="2" eb="4">
      <t>ガッピ</t>
    </rPh>
    <phoneticPr fontId="1"/>
  </si>
  <si>
    <t>JO区分</t>
    <rPh sb="2" eb="4">
      <t>クブン</t>
    </rPh>
    <phoneticPr fontId="1"/>
  </si>
  <si>
    <t>A</t>
    <phoneticPr fontId="1"/>
  </si>
  <si>
    <t>B</t>
    <phoneticPr fontId="1"/>
  </si>
  <si>
    <t>C</t>
    <phoneticPr fontId="1"/>
  </si>
  <si>
    <t>～</t>
    <phoneticPr fontId="1"/>
  </si>
  <si>
    <t>男
種目区分</t>
    <rPh sb="0" eb="1">
      <t>オトコ</t>
    </rPh>
    <rPh sb="2" eb="4">
      <t>シュモク</t>
    </rPh>
    <rPh sb="4" eb="6">
      <t>クブン</t>
    </rPh>
    <phoneticPr fontId="1"/>
  </si>
  <si>
    <t>女
種目区分</t>
    <rPh sb="0" eb="1">
      <t>オンナ</t>
    </rPh>
    <rPh sb="2" eb="4">
      <t>シュモク</t>
    </rPh>
    <rPh sb="4" eb="6">
      <t>クブン</t>
    </rPh>
    <phoneticPr fontId="1"/>
  </si>
  <si>
    <t>男
期間始</t>
    <rPh sb="0" eb="1">
      <t>オトコ</t>
    </rPh>
    <rPh sb="2" eb="4">
      <t>キカン</t>
    </rPh>
    <rPh sb="4" eb="5">
      <t>ハジ</t>
    </rPh>
    <phoneticPr fontId="1"/>
  </si>
  <si>
    <t>男
期間終</t>
    <rPh sb="0" eb="1">
      <t>オトコ</t>
    </rPh>
    <rPh sb="2" eb="4">
      <t>キカン</t>
    </rPh>
    <rPh sb="4" eb="5">
      <t>オ</t>
    </rPh>
    <phoneticPr fontId="1"/>
  </si>
  <si>
    <t>女
期間始</t>
    <rPh sb="0" eb="1">
      <t>オンナ</t>
    </rPh>
    <rPh sb="2" eb="4">
      <t>キカン</t>
    </rPh>
    <rPh sb="4" eb="5">
      <t>ハジ</t>
    </rPh>
    <phoneticPr fontId="1"/>
  </si>
  <si>
    <t>女
期間終</t>
    <rPh sb="0" eb="1">
      <t>オンナ</t>
    </rPh>
    <rPh sb="2" eb="4">
      <t>キカン</t>
    </rPh>
    <rPh sb="4" eb="5">
      <t>オ</t>
    </rPh>
    <phoneticPr fontId="1"/>
  </si>
  <si>
    <t>ABC</t>
    <phoneticPr fontId="1"/>
  </si>
  <si>
    <t>入場順抽選希望</t>
    <rPh sb="0" eb="2">
      <t>ニュウジョウ</t>
    </rPh>
    <rPh sb="2" eb="3">
      <t>ジュン</t>
    </rPh>
    <rPh sb="3" eb="5">
      <t>チュウセン</t>
    </rPh>
    <rPh sb="5" eb="7">
      <t>キボウ</t>
    </rPh>
    <phoneticPr fontId="1"/>
  </si>
  <si>
    <t>（三ツ沢版）</t>
    <rPh sb="1" eb="2">
      <t>ミ</t>
    </rPh>
    <rPh sb="3" eb="4">
      <t>ザワ</t>
    </rPh>
    <rPh sb="4" eb="5">
      <t>バン</t>
    </rPh>
    <phoneticPr fontId="1"/>
  </si>
  <si>
    <t>メインスタンド</t>
    <phoneticPr fontId="1"/>
  </si>
  <si>
    <t>芝生席</t>
    <rPh sb="0" eb="2">
      <t>シバフ</t>
    </rPh>
    <rPh sb="2" eb="3">
      <t>セキ</t>
    </rPh>
    <phoneticPr fontId="1"/>
  </si>
  <si>
    <t>メインスタンド</t>
    <phoneticPr fontId="1"/>
  </si>
  <si>
    <t>芝生席</t>
    <rPh sb="0" eb="2">
      <t>シバフ</t>
    </rPh>
    <rPh sb="2" eb="3">
      <t>セキ</t>
    </rPh>
    <phoneticPr fontId="1"/>
  </si>
  <si>
    <t>あり</t>
    <phoneticPr fontId="1"/>
  </si>
  <si>
    <t>なし</t>
    <phoneticPr fontId="1"/>
  </si>
  <si>
    <t>ﾜｰﾙｳｲﾝﾄﾞAC</t>
  </si>
  <si>
    <t>FCｺﾗｿﾝ</t>
  </si>
  <si>
    <t>HappinessAC</t>
  </si>
  <si>
    <t>ＪＯ
区分</t>
    <rPh sb="3" eb="5">
      <t>クブン</t>
    </rPh>
    <phoneticPr fontId="1"/>
  </si>
  <si>
    <t>クラブチーム</t>
    <phoneticPr fontId="1"/>
  </si>
  <si>
    <t>クラブチーム</t>
    <phoneticPr fontId="1"/>
  </si>
  <si>
    <t>令和 元 年</t>
    <rPh sb="0" eb="2">
      <t>レイワ</t>
    </rPh>
    <rPh sb="3" eb="4">
      <t>モト</t>
    </rPh>
    <rPh sb="5" eb="6">
      <t>ネン</t>
    </rPh>
    <phoneticPr fontId="1"/>
  </si>
  <si>
    <t>所　属　長</t>
    <rPh sb="0" eb="1">
      <t>トコロ</t>
    </rPh>
    <rPh sb="2" eb="3">
      <t>ゾク</t>
    </rPh>
    <rPh sb="4" eb="5">
      <t>チョウ</t>
    </rPh>
    <phoneticPr fontId="1"/>
  </si>
  <si>
    <t>公印</t>
    <rPh sb="0" eb="2">
      <t>コウイン</t>
    </rPh>
    <phoneticPr fontId="1"/>
  </si>
  <si>
    <t>所属名</t>
    <rPh sb="0" eb="3">
      <t>ショゾクメイ</t>
    </rPh>
    <phoneticPr fontId="1"/>
  </si>
  <si>
    <t>ナンバー
※主催者で入力</t>
    <rPh sb="6" eb="9">
      <t>シュサイシャ</t>
    </rPh>
    <rPh sb="10" eb="12">
      <t>ニュウリョク</t>
    </rPh>
    <phoneticPr fontId="1"/>
  </si>
  <si>
    <t>横浜DeNAﾗﾝﾆﾝｸﾞｸﾗﾌﾞ</t>
  </si>
  <si>
    <t>横浜AC</t>
  </si>
  <si>
    <t>日産ｽﾀｼﾞｱﾑｱｽﾘｰﾄｸﾗﾌﾞ</t>
  </si>
  <si>
    <t>SCDAC</t>
  </si>
  <si>
    <t>ナンバー</t>
    <phoneticPr fontId="1"/>
  </si>
  <si>
    <t>所属名</t>
    <rPh sb="0" eb="3">
      <t>ショゾクメイ</t>
    </rPh>
    <phoneticPr fontId="1"/>
  </si>
  <si>
    <t>令和元年度</t>
    <phoneticPr fontId="1"/>
  </si>
  <si>
    <t>第５０回　ジュニアオリンピック陸上競技大会　第２１回　選手選考会</t>
  </si>
  <si>
    <t>J1</t>
    <phoneticPr fontId="1"/>
  </si>
  <si>
    <t>J3</t>
    <phoneticPr fontId="1"/>
  </si>
  <si>
    <t>J2</t>
    <phoneticPr fontId="1"/>
  </si>
  <si>
    <t>上記大会への参加を認めます。
大会プログラム及び報道発表やホームページ等に氏名・所属名・学年・写真等の個人情報を掲載することは本人及び保護者の同意を得ています。</t>
    <rPh sb="40" eb="42">
      <t>ショゾク</t>
    </rPh>
    <phoneticPr fontId="1"/>
  </si>
  <si>
    <t>ナンバー</t>
    <phoneticPr fontId="1"/>
  </si>
  <si>
    <t>J3</t>
    <phoneticPr fontId="1"/>
  </si>
  <si>
    <t>J2</t>
    <phoneticPr fontId="1"/>
  </si>
  <si>
    <t>J1</t>
    <phoneticPr fontId="1"/>
  </si>
  <si>
    <t>R1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</si>
</sst>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7" formatCode="##&quot;名&quot;"/>
    <numFmt numFmtId="179" formatCode="yyyy&quot;年&quot;m&quot;月&quot;d&quot;日&quot;;@"/>
    <numFmt numFmtId="180" formatCode="0_);[Red]\(0\)"/>
    <numFmt numFmtId="181" formatCode="[&gt;=10000]##&quot;:&quot;##&quot;.&quot;##;##&quot;.&quot;##"/>
    <numFmt numFmtId="183" formatCode="yyyy/m/d;@"/>
    <numFmt numFmtId="184" formatCode="m&quot;月&quot;d&quot;日&quot;;@"/>
  </numFmts>
  <fonts count="14" x14ac:knownFonts="1">
    <font>
      <sz val="11"/>
      <name val="ＭＳ Ｐゴシック"/>
      <family val="3"/>
      <charset val="128"/>
    </font>
    <font>
      <sz val="6"/>
      <name val="ＭＳ Ｐゴシック"/>
      <family val="3"/>
      <charset val="128"/>
    </font>
    <font>
      <sz val="11"/>
      <name val="HGPｺﾞｼｯｸM"/>
      <family val="3"/>
      <charset val="128"/>
    </font>
    <font>
      <sz val="10"/>
      <name val="HGPｺﾞｼｯｸM"/>
      <family val="3"/>
      <charset val="128"/>
    </font>
    <font>
      <sz val="12"/>
      <name val="HGPｺﾞｼｯｸM"/>
      <family val="3"/>
      <charset val="128"/>
    </font>
    <font>
      <sz val="16"/>
      <name val="HGPｺﾞｼｯｸM"/>
      <family val="3"/>
      <charset val="128"/>
    </font>
    <font>
      <sz val="18"/>
      <name val="HGPｺﾞｼｯｸM"/>
      <family val="3"/>
      <charset val="128"/>
    </font>
    <font>
      <b/>
      <sz val="16"/>
      <name val="HGPｺﾞｼｯｸM"/>
      <family val="3"/>
      <charset val="128"/>
    </font>
    <font>
      <b/>
      <sz val="11"/>
      <name val="HGPｺﾞｼｯｸM"/>
      <family val="3"/>
      <charset val="128"/>
    </font>
    <font>
      <sz val="11"/>
      <color theme="0"/>
      <name val="HGPｺﾞｼｯｸM"/>
      <family val="3"/>
      <charset val="128"/>
    </font>
    <font>
      <sz val="24"/>
      <name val="HGPｺﾞｼｯｸM"/>
      <family val="3"/>
      <charset val="128"/>
    </font>
    <font>
      <sz val="48"/>
      <name val="HGS創英角ｺﾞｼｯｸUB"/>
      <family val="3"/>
      <charset val="128"/>
    </font>
    <font>
      <b/>
      <sz val="14"/>
      <name val="HGPｺﾞｼｯｸM"/>
      <family val="3"/>
      <charset val="128"/>
    </font>
    <font>
      <b/>
      <sz val="20"/>
      <name val="HGPｺﾞｼｯｸM"/>
      <family val="3"/>
      <charset val="128"/>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tint="-0.149967955565050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5" xfId="0" applyBorder="1" applyAlignment="1">
      <alignment horizontal="center" vertical="center" shrinkToFit="1"/>
    </xf>
    <xf numFmtId="0" fontId="2" fillId="0" borderId="0" xfId="0" applyFont="1" applyAlignment="1">
      <alignment vertical="center" shrinkToFit="1"/>
    </xf>
    <xf numFmtId="0" fontId="4" fillId="0" borderId="0" xfId="0" applyFont="1" applyAlignment="1">
      <alignment vertical="center" shrinkToFit="1"/>
    </xf>
    <xf numFmtId="0" fontId="2" fillId="0" borderId="0" xfId="0" applyFont="1" applyBorder="1" applyAlignment="1">
      <alignment vertical="center" shrinkToFit="1"/>
    </xf>
    <xf numFmtId="0" fontId="4"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0" xfId="0" applyFont="1" applyBorder="1" applyAlignment="1">
      <alignment horizontal="center" vertical="center" shrinkToFit="1"/>
    </xf>
    <xf numFmtId="0" fontId="3" fillId="0" borderId="4"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1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2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177" fontId="2" fillId="0" borderId="1" xfId="0" applyNumberFormat="1" applyFont="1" applyBorder="1" applyAlignment="1">
      <alignment horizontal="right" vertical="center" shrinkToFit="1"/>
    </xf>
    <xf numFmtId="177" fontId="2" fillId="0" borderId="20" xfId="0" applyNumberFormat="1" applyFont="1" applyBorder="1" applyAlignment="1">
      <alignment horizontal="right" vertical="center" shrinkToFit="1"/>
    </xf>
    <xf numFmtId="0" fontId="2" fillId="0" borderId="42" xfId="0" applyFont="1" applyBorder="1" applyAlignment="1">
      <alignment horizontal="center" vertical="center" shrinkToFit="1"/>
    </xf>
    <xf numFmtId="177" fontId="2" fillId="0" borderId="37" xfId="0" applyNumberFormat="1" applyFont="1" applyBorder="1" applyAlignment="1">
      <alignment horizontal="right"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Alignment="1">
      <alignment horizontal="right" vertical="center" shrinkToFit="1"/>
    </xf>
    <xf numFmtId="0" fontId="2" fillId="0" borderId="15" xfId="0" applyFont="1" applyBorder="1" applyAlignment="1">
      <alignment horizontal="center" vertical="center" shrinkToFit="1"/>
    </xf>
    <xf numFmtId="0" fontId="9" fillId="0" borderId="0" xfId="0" applyFont="1" applyAlignment="1">
      <alignment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shrinkToFit="1"/>
    </xf>
    <xf numFmtId="0" fontId="3" fillId="0" borderId="9" xfId="0" applyFont="1" applyBorder="1" applyAlignment="1">
      <alignment horizontal="center" vertical="center" wrapText="1" shrinkToFit="1"/>
    </xf>
    <xf numFmtId="177" fontId="2" fillId="0" borderId="4" xfId="0" applyNumberFormat="1" applyFont="1" applyBorder="1" applyAlignment="1">
      <alignment horizontal="center" vertical="center" shrinkToFit="1"/>
    </xf>
    <xf numFmtId="181" fontId="2" fillId="2" borderId="37" xfId="0" applyNumberFormat="1" applyFont="1" applyFill="1" applyBorder="1" applyAlignment="1">
      <alignment horizontal="center" vertical="center" shrinkToFit="1"/>
    </xf>
    <xf numFmtId="181" fontId="2" fillId="2" borderId="1" xfId="0" applyNumberFormat="1" applyFont="1" applyFill="1" applyBorder="1" applyAlignment="1">
      <alignment horizontal="center" vertical="center" shrinkToFit="1"/>
    </xf>
    <xf numFmtId="181" fontId="2" fillId="2" borderId="20" xfId="0" applyNumberFormat="1" applyFont="1" applyFill="1" applyBorder="1" applyAlignment="1">
      <alignment horizontal="center" vertical="center" shrinkToFit="1"/>
    </xf>
    <xf numFmtId="181" fontId="2" fillId="2" borderId="22" xfId="0" applyNumberFormat="1" applyFont="1" applyFill="1" applyBorder="1" applyAlignment="1">
      <alignment horizontal="center" vertical="center" shrinkToFit="1"/>
    </xf>
    <xf numFmtId="0" fontId="5" fillId="0" borderId="47" xfId="0" applyFont="1" applyBorder="1" applyAlignment="1">
      <alignment vertical="center" shrinkToFit="1"/>
    </xf>
    <xf numFmtId="0" fontId="2" fillId="0" borderId="0" xfId="0" applyFont="1" applyBorder="1" applyAlignment="1">
      <alignment horizontal="center" vertical="center" shrinkToFit="1"/>
    </xf>
    <xf numFmtId="180" fontId="2" fillId="0" borderId="0" xfId="0" applyNumberFormat="1" applyFont="1" applyBorder="1" applyAlignment="1">
      <alignment horizontal="center" vertical="center" shrinkToFit="1"/>
    </xf>
    <xf numFmtId="181" fontId="2" fillId="0" borderId="0"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xf numFmtId="0" fontId="2" fillId="3" borderId="1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0" borderId="40" xfId="0" applyFont="1" applyBorder="1" applyAlignment="1">
      <alignment horizontal="center" vertical="center" shrinkToFit="1"/>
    </xf>
    <xf numFmtId="0" fontId="2" fillId="0" borderId="39" xfId="0" applyFont="1" applyBorder="1" applyAlignment="1">
      <alignment horizontal="center" vertical="center" shrinkToFit="1"/>
    </xf>
    <xf numFmtId="0" fontId="2" fillId="3" borderId="8"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2" fillId="2" borderId="1" xfId="0" applyFont="1" applyFill="1" applyBorder="1" applyAlignment="1">
      <alignment horizontal="center" vertical="center" shrinkToFit="1"/>
    </xf>
    <xf numFmtId="0" fontId="12" fillId="0" borderId="0" xfId="0" applyFont="1" applyAlignment="1">
      <alignment horizontal="center" vertical="center" shrinkToFit="1"/>
    </xf>
    <xf numFmtId="0" fontId="2" fillId="0" borderId="31" xfId="0" applyFont="1" applyBorder="1" applyAlignment="1">
      <alignment horizontal="center" vertical="center" shrinkToFit="1"/>
    </xf>
    <xf numFmtId="0" fontId="2" fillId="0" borderId="51" xfId="0" applyFont="1" applyBorder="1" applyAlignment="1">
      <alignment vertical="center" shrinkToFit="1"/>
    </xf>
    <xf numFmtId="0" fontId="12" fillId="0" borderId="0" xfId="0" applyFont="1" applyBorder="1" applyAlignment="1">
      <alignment horizontal="center" vertical="center" shrinkToFit="1"/>
    </xf>
    <xf numFmtId="0" fontId="2" fillId="4" borderId="4" xfId="0" applyFont="1" applyFill="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7" fillId="0" borderId="0" xfId="0" applyFont="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0" borderId="0" xfId="0" applyFont="1" applyAlignment="1">
      <alignment horizontal="right" vertical="center" shrinkToFit="1"/>
    </xf>
    <xf numFmtId="0" fontId="2" fillId="0" borderId="15" xfId="0" applyFont="1" applyBorder="1" applyAlignment="1">
      <alignment horizontal="center" vertical="center" shrinkToFit="1"/>
    </xf>
    <xf numFmtId="0" fontId="5" fillId="0" borderId="0" xfId="0" applyFont="1" applyBorder="1" applyAlignment="1">
      <alignment vertical="center" shrinkToFit="1"/>
    </xf>
    <xf numFmtId="0" fontId="2" fillId="0" borderId="0" xfId="0" applyFont="1" applyFill="1" applyBorder="1" applyAlignment="1">
      <alignment horizontal="left" vertical="center" shrinkToFit="1"/>
    </xf>
    <xf numFmtId="0" fontId="2" fillId="0" borderId="0" xfId="0" applyFont="1" applyAlignment="1">
      <alignment horizontal="center" vertical="center" shrinkToFit="1"/>
    </xf>
    <xf numFmtId="0" fontId="2" fillId="0" borderId="0" xfId="0" applyFont="1" applyBorder="1" applyAlignment="1">
      <alignment vertical="center" shrinkToFit="1"/>
    </xf>
    <xf numFmtId="0" fontId="0" fillId="0" borderId="21" xfId="0" applyBorder="1" applyAlignment="1">
      <alignment horizontal="center" vertical="center" shrinkToFit="1"/>
    </xf>
    <xf numFmtId="0" fontId="0" fillId="0" borderId="44" xfId="0" applyBorder="1" applyAlignment="1">
      <alignment horizontal="center" vertical="center" shrinkToFit="1"/>
    </xf>
    <xf numFmtId="0" fontId="0" fillId="0" borderId="38" xfId="0" applyBorder="1" applyAlignment="1">
      <alignment horizontal="center" vertical="center" shrinkToFit="1"/>
    </xf>
    <xf numFmtId="0" fontId="0" fillId="0" borderId="49" xfId="0" applyBorder="1" applyAlignment="1">
      <alignment horizontal="center"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horizontal="center" vertical="center" shrinkToFit="1"/>
    </xf>
    <xf numFmtId="0" fontId="0" fillId="2" borderId="3" xfId="0" applyFill="1" applyBorder="1" applyAlignment="1">
      <alignment horizontal="center" vertical="center" shrinkToFit="1"/>
    </xf>
    <xf numFmtId="179" fontId="0" fillId="0" borderId="44" xfId="0" applyNumberFormat="1" applyBorder="1" applyAlignment="1">
      <alignment horizontal="center" vertical="center" shrinkToFit="1"/>
    </xf>
    <xf numFmtId="179" fontId="0" fillId="0" borderId="38" xfId="0" applyNumberFormat="1" applyBorder="1" applyAlignment="1">
      <alignment horizontal="center" vertical="center" shrinkToFit="1"/>
    </xf>
    <xf numFmtId="179" fontId="0" fillId="0" borderId="49" xfId="0" applyNumberFormat="1" applyBorder="1" applyAlignment="1">
      <alignment horizontal="center" vertical="center" shrinkToFit="1"/>
    </xf>
    <xf numFmtId="179" fontId="0" fillId="0" borderId="45" xfId="0" applyNumberFormat="1" applyBorder="1" applyAlignment="1">
      <alignment horizontal="center" vertical="center" shrinkToFit="1"/>
    </xf>
    <xf numFmtId="179" fontId="0" fillId="0" borderId="52" xfId="0" applyNumberFormat="1" applyBorder="1" applyAlignment="1">
      <alignment horizontal="center" vertical="center" shrinkToFit="1"/>
    </xf>
    <xf numFmtId="179" fontId="0" fillId="0" borderId="50" xfId="0" applyNumberFormat="1" applyBorder="1" applyAlignment="1">
      <alignment horizontal="center" vertical="center" shrinkToFit="1"/>
    </xf>
    <xf numFmtId="0" fontId="2" fillId="0" borderId="0" xfId="0" applyFont="1" applyAlignment="1">
      <alignment horizontal="center" vertical="center" wrapText="1" shrinkToFit="1"/>
    </xf>
    <xf numFmtId="183" fontId="2" fillId="0" borderId="0" xfId="0" applyNumberFormat="1" applyFont="1" applyAlignment="1">
      <alignment horizontal="center" vertical="center" shrinkToFit="1"/>
    </xf>
    <xf numFmtId="0" fontId="2" fillId="0" borderId="0" xfId="0" applyFont="1" applyBorder="1" applyAlignment="1">
      <alignment vertical="center" shrinkToFit="1"/>
    </xf>
    <xf numFmtId="0" fontId="2" fillId="0" borderId="3" xfId="0" applyFont="1" applyBorder="1" applyAlignment="1">
      <alignment horizontal="center" vertical="center" shrinkToFit="1"/>
    </xf>
    <xf numFmtId="0" fontId="2" fillId="0" borderId="0" xfId="0" applyFont="1" applyFill="1" applyBorder="1" applyAlignment="1">
      <alignment horizontal="left" vertical="center" shrinkToFit="1"/>
    </xf>
    <xf numFmtId="0" fontId="2" fillId="0" borderId="0" xfId="0" applyFont="1" applyBorder="1" applyAlignment="1">
      <alignment vertical="center" shrinkToFit="1"/>
    </xf>
    <xf numFmtId="0" fontId="3" fillId="0" borderId="41" xfId="0" applyFont="1" applyFill="1" applyBorder="1" applyAlignment="1">
      <alignment horizontal="center" vertical="center" wrapText="1" shrinkToFit="1"/>
    </xf>
    <xf numFmtId="0" fontId="2" fillId="0" borderId="4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3"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 xfId="0" applyFont="1" applyBorder="1" applyAlignment="1">
      <alignment horizontal="center" vertical="center" shrinkToFit="1"/>
    </xf>
    <xf numFmtId="0" fontId="5" fillId="0" borderId="47" xfId="0" applyFont="1" applyBorder="1" applyAlignment="1">
      <alignment vertical="center" shrinkToFit="1"/>
    </xf>
    <xf numFmtId="0" fontId="5" fillId="0" borderId="0" xfId="0" applyFont="1" applyBorder="1" applyAlignment="1">
      <alignment vertical="center" shrinkToFit="1"/>
    </xf>
    <xf numFmtId="180"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0" xfId="0" applyFont="1" applyBorder="1" applyAlignment="1">
      <alignment horizontal="right" vertical="center" shrinkToFit="1"/>
    </xf>
    <xf numFmtId="0" fontId="2" fillId="0" borderId="23" xfId="0" applyFont="1" applyBorder="1" applyAlignment="1">
      <alignment horizontal="right" vertical="center" shrinkToFit="1"/>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2" fillId="0" borderId="47" xfId="0" applyFont="1" applyFill="1" applyBorder="1" applyAlignment="1">
      <alignment horizontal="left" vertical="center" wrapText="1" shrinkToFit="1"/>
    </xf>
    <xf numFmtId="0" fontId="2" fillId="0" borderId="47"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6" fillId="2" borderId="15" xfId="0" applyFont="1" applyFill="1" applyBorder="1" applyAlignment="1">
      <alignment horizontal="center" vertical="center" shrinkToFit="1"/>
    </xf>
    <xf numFmtId="0" fontId="13" fillId="0" borderId="48" xfId="0" applyFont="1" applyBorder="1" applyAlignment="1">
      <alignment horizontal="center" vertical="center" shrinkToFi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43" xfId="0" applyFont="1" applyBorder="1" applyAlignment="1">
      <alignment horizontal="center" vertical="top" shrinkToFit="1"/>
    </xf>
    <xf numFmtId="0" fontId="2" fillId="0" borderId="62" xfId="0" applyFont="1" applyBorder="1" applyAlignment="1">
      <alignment horizontal="center" vertical="top" shrinkToFit="1"/>
    </xf>
    <xf numFmtId="0" fontId="10" fillId="0" borderId="0" xfId="0" applyFont="1" applyAlignment="1">
      <alignment horizontal="center" vertical="center" shrinkToFit="1"/>
    </xf>
    <xf numFmtId="0" fontId="2" fillId="0" borderId="1" xfId="0" applyFont="1" applyBorder="1" applyAlignment="1">
      <alignment horizontal="center" vertical="center" shrinkToFit="1"/>
    </xf>
    <xf numFmtId="0" fontId="2" fillId="2" borderId="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2" fillId="0" borderId="27" xfId="0" applyFont="1" applyBorder="1" applyAlignment="1">
      <alignment vertical="center" shrinkToFit="1"/>
    </xf>
    <xf numFmtId="0" fontId="2" fillId="0" borderId="48" xfId="0" applyFont="1" applyBorder="1" applyAlignment="1">
      <alignment vertical="center" shrinkToFit="1"/>
    </xf>
    <xf numFmtId="0" fontId="2" fillId="0" borderId="31" xfId="0" applyFont="1" applyBorder="1" applyAlignment="1">
      <alignment vertical="center" shrinkToFit="1"/>
    </xf>
    <xf numFmtId="0" fontId="2" fillId="0" borderId="15" xfId="0" applyFont="1" applyBorder="1" applyAlignment="1">
      <alignment vertical="center" shrinkToFit="1"/>
    </xf>
    <xf numFmtId="0" fontId="2" fillId="0" borderId="59" xfId="0" applyFont="1" applyBorder="1" applyAlignment="1">
      <alignment vertical="center" shrinkToFit="1"/>
    </xf>
    <xf numFmtId="184" fontId="8" fillId="0" borderId="16" xfId="0" applyNumberFormat="1" applyFont="1" applyBorder="1" applyAlignment="1">
      <alignment horizontal="left" vertical="center" shrinkToFit="1"/>
    </xf>
    <xf numFmtId="183" fontId="2" fillId="2" borderId="22" xfId="0" applyNumberFormat="1" applyFont="1" applyFill="1" applyBorder="1" applyAlignment="1">
      <alignment horizontal="center" vertical="center" shrinkToFit="1"/>
    </xf>
    <xf numFmtId="0" fontId="2" fillId="2" borderId="34" xfId="0" applyNumberFormat="1" applyFont="1" applyFill="1" applyBorder="1" applyAlignment="1">
      <alignment horizontal="center" vertical="center" shrinkToFit="1"/>
    </xf>
    <xf numFmtId="0" fontId="2" fillId="2" borderId="1" xfId="0" applyFont="1" applyFill="1" applyBorder="1" applyAlignment="1">
      <alignment vertical="center" shrinkToFit="1"/>
    </xf>
    <xf numFmtId="183" fontId="2" fillId="2" borderId="1" xfId="0" applyNumberFormat="1" applyFont="1" applyFill="1" applyBorder="1" applyAlignment="1">
      <alignment horizontal="center" vertical="center" shrinkToFit="1"/>
    </xf>
    <xf numFmtId="0" fontId="2" fillId="2" borderId="33" xfId="0" applyNumberFormat="1" applyFont="1" applyFill="1" applyBorder="1" applyAlignment="1">
      <alignment horizontal="center" vertical="center" shrinkToFit="1"/>
    </xf>
    <xf numFmtId="0" fontId="2" fillId="2" borderId="20" xfId="0" applyFont="1" applyFill="1" applyBorder="1" applyAlignment="1">
      <alignment vertical="center" shrinkToFit="1"/>
    </xf>
    <xf numFmtId="183" fontId="2" fillId="2" borderId="20" xfId="0" applyNumberFormat="1" applyFont="1" applyFill="1" applyBorder="1" applyAlignment="1">
      <alignment horizontal="center" vertical="center" shrinkToFit="1"/>
    </xf>
    <xf numFmtId="0" fontId="2" fillId="2" borderId="23" xfId="0" applyNumberFormat="1" applyFont="1" applyFill="1" applyBorder="1" applyAlignment="1">
      <alignment horizontal="center" vertical="center" shrinkToFit="1"/>
    </xf>
    <xf numFmtId="0" fontId="2" fillId="2" borderId="22" xfId="0" applyFont="1" applyFill="1" applyBorder="1" applyAlignment="1">
      <alignment vertical="center" shrinkToFit="1"/>
    </xf>
    <xf numFmtId="0" fontId="2" fillId="2" borderId="37" xfId="0" applyFont="1" applyFill="1" applyBorder="1" applyAlignment="1">
      <alignment vertical="center" shrinkToFit="1"/>
    </xf>
    <xf numFmtId="0" fontId="2" fillId="0" borderId="22"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2" fillId="0" borderId="20" xfId="0" applyNumberFormat="1" applyFont="1" applyFill="1" applyBorder="1" applyAlignment="1">
      <alignment horizontal="center" vertical="center" shrinkToFit="1"/>
    </xf>
    <xf numFmtId="180" fontId="2" fillId="0" borderId="17" xfId="0" applyNumberFormat="1" applyFont="1" applyFill="1" applyBorder="1" applyAlignment="1">
      <alignment vertical="center" shrinkToFit="1"/>
    </xf>
    <xf numFmtId="180" fontId="2" fillId="0" borderId="18" xfId="0" applyNumberFormat="1" applyFont="1" applyFill="1" applyBorder="1" applyAlignment="1">
      <alignment vertical="center" shrinkToFit="1"/>
    </xf>
    <xf numFmtId="180" fontId="2" fillId="0" borderId="19" xfId="0" applyNumberFormat="1" applyFont="1" applyFill="1" applyBorder="1" applyAlignment="1">
      <alignment vertical="center" shrinkToFit="1"/>
    </xf>
    <xf numFmtId="180" fontId="2" fillId="0" borderId="42" xfId="0" applyNumberFormat="1" applyFont="1" applyFill="1" applyBorder="1" applyAlignment="1">
      <alignment vertical="center" shrinkToFit="1"/>
    </xf>
    <xf numFmtId="0" fontId="3" fillId="0" borderId="8"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0" borderId="0" xfId="0" applyFont="1" applyAlignment="1">
      <alignment vertical="center"/>
    </xf>
    <xf numFmtId="0" fontId="8" fillId="0" borderId="16" xfId="0" applyFont="1" applyBorder="1" applyAlignment="1">
      <alignment horizontal="right" vertical="center" shrinkToFit="1"/>
    </xf>
  </cellXfs>
  <cellStyles count="1">
    <cellStyle name="標準" xfId="0" builtinId="0"/>
  </cellStyles>
  <dxfs count="74">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s>
  <tableStyles count="0" defaultTableStyle="TableStyleMedium9" defaultPivotStyle="PivotStyleLight16"/>
  <colors>
    <mruColors>
      <color rgb="FFCCFFFF"/>
      <color rgb="FFFFFF99"/>
      <color rgb="FF66CCFF"/>
      <color rgb="FFFF00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54</xdr:row>
      <xdr:rowOff>173184</xdr:rowOff>
    </xdr:from>
    <xdr:to>
      <xdr:col>14</xdr:col>
      <xdr:colOff>398319</xdr:colOff>
      <xdr:row>55</xdr:row>
      <xdr:rowOff>277093</xdr:rowOff>
    </xdr:to>
    <xdr:sp macro="" textlink="">
      <xdr:nvSpPr>
        <xdr:cNvPr id="2" name="角丸四角形吹き出し 1">
          <a:extLst>
            <a:ext uri="{FF2B5EF4-FFF2-40B4-BE49-F238E27FC236}">
              <a16:creationId xmlns:a16="http://schemas.microsoft.com/office/drawing/2014/main" xmlns="" id="{00000000-0008-0000-0C00-000002000000}"/>
            </a:ext>
          </a:extLst>
        </xdr:cNvPr>
        <xdr:cNvSpPr/>
      </xdr:nvSpPr>
      <xdr:spPr bwMode="auto">
        <a:xfrm>
          <a:off x="4772025" y="18680259"/>
          <a:ext cx="4017819" cy="446809"/>
        </a:xfrm>
        <a:prstGeom prst="wedgeRoundRectCallout">
          <a:avLst>
            <a:gd name="adj1" fmla="val -58225"/>
            <a:gd name="adj2" fmla="val -10577"/>
            <a:gd name="adj3" fmla="val 16667"/>
          </a:avLst>
        </a:prstGeom>
        <a:solidFill>
          <a:srgbClr val="FFC000"/>
        </a:solid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latin typeface="HGPｺﾞｼｯｸM" panose="020B0600000000000000" pitchFamily="50" charset="-128"/>
              <a:ea typeface="HGPｺﾞｼｯｸM" panose="020B0600000000000000" pitchFamily="50" charset="-128"/>
            </a:rPr>
            <a:t> 抽選希望の「あり」・「なし」を必ず入れてください。</a:t>
          </a:r>
          <a:endParaRPr kumimoji="1" lang="en-US" altLang="ja-JP" sz="1400">
            <a:latin typeface="HGPｺﾞｼｯｸM" panose="020B0600000000000000" pitchFamily="50" charset="-128"/>
            <a:ea typeface="HGPｺﾞｼｯｸM" panose="020B0600000000000000" pitchFamily="50" charset="-128"/>
          </a:endParaRPr>
        </a:p>
      </xdr:txBody>
    </xdr:sp>
    <xdr:clientData/>
  </xdr:twoCellAnchor>
  <xdr:twoCellAnchor>
    <xdr:from>
      <xdr:col>24</xdr:col>
      <xdr:colOff>1</xdr:colOff>
      <xdr:row>1</xdr:row>
      <xdr:rowOff>0</xdr:rowOff>
    </xdr:from>
    <xdr:to>
      <xdr:col>36</xdr:col>
      <xdr:colOff>242455</xdr:colOff>
      <xdr:row>6</xdr:row>
      <xdr:rowOff>59376</xdr:rowOff>
    </xdr:to>
    <xdr:sp macro="" textlink="">
      <xdr:nvSpPr>
        <xdr:cNvPr id="4" name="角丸四角形 3">
          <a:extLst>
            <a:ext uri="{FF2B5EF4-FFF2-40B4-BE49-F238E27FC236}">
              <a16:creationId xmlns="" xmlns:a16="http://schemas.microsoft.com/office/drawing/2014/main" id="{00000000-0008-0000-0A00-000003000000}"/>
            </a:ext>
          </a:extLst>
        </xdr:cNvPr>
        <xdr:cNvSpPr/>
      </xdr:nvSpPr>
      <xdr:spPr bwMode="auto">
        <a:xfrm>
          <a:off x="14755092" y="381000"/>
          <a:ext cx="5922818" cy="1877785"/>
        </a:xfrm>
        <a:prstGeom prst="roundRect">
          <a:avLst>
            <a:gd name="adj" fmla="val 9148"/>
          </a:avLst>
        </a:prstGeom>
        <a:solidFill>
          <a:srgbClr val="FFC000"/>
        </a:solid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HGSｺﾞｼｯｸM" panose="020B0600000000000000" pitchFamily="50" charset="-128"/>
              <a:ea typeface="HGSｺﾞｼｯｸM" panose="020B0600000000000000" pitchFamily="50" charset="-128"/>
            </a:rPr>
            <a:t>色のついたセルに入力してください。</a:t>
          </a:r>
          <a:endParaRPr kumimoji="1" lang="en-US" altLang="ja-JP" sz="1600">
            <a:latin typeface="HGSｺﾞｼｯｸM" panose="020B0600000000000000" pitchFamily="50" charset="-128"/>
            <a:ea typeface="HGSｺﾞｼｯｸM" panose="020B0600000000000000" pitchFamily="50" charset="-128"/>
          </a:endParaRPr>
        </a:p>
        <a:p>
          <a:pPr algn="l"/>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クラブチーム用にナンバーを割り当てました。大会に出場する際は、下の表にあるナンバーで出場してください。</a:t>
          </a:r>
          <a:endParaRPr kumimoji="1" lang="en-US" altLang="ja-JP" sz="1600">
            <a:latin typeface="HGSｺﾞｼｯｸM" panose="020B0600000000000000" pitchFamily="50" charset="-128"/>
            <a:ea typeface="HGSｺﾞｼｯｸM" panose="020B0600000000000000" pitchFamily="50" charset="-128"/>
          </a:endParaRPr>
        </a:p>
        <a:p>
          <a:pPr algn="l"/>
          <a:r>
            <a:rPr kumimoji="1" lang="ja-JP" altLang="en-US" sz="1600">
              <a:latin typeface="HGSｺﾞｼｯｸM" panose="020B0600000000000000" pitchFamily="50" charset="-128"/>
              <a:ea typeface="HGSｺﾞｼｯｸM" panose="020B0600000000000000" pitchFamily="50" charset="-128"/>
            </a:rPr>
            <a:t>割り当てのないクラブチームにつきましては、新規にナンバーを割り当てます。割り当てた後、ナンバーを連絡いたします。</a:t>
          </a:r>
          <a:endParaRPr kumimoji="1" lang="en-US" altLang="ja-JP" sz="160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Q56"/>
  <sheetViews>
    <sheetView showGridLines="0" tabSelected="1" view="pageBreakPreview" zoomScale="55" zoomScaleNormal="55" zoomScaleSheetLayoutView="55" workbookViewId="0">
      <selection activeCell="B4" sqref="B4:I4"/>
    </sheetView>
  </sheetViews>
  <sheetFormatPr defaultColWidth="8.75" defaultRowHeight="13.5" x14ac:dyDescent="0.15"/>
  <cols>
    <col min="1" max="1" width="10.875" style="6" customWidth="1"/>
    <col min="2" max="2" width="9.125" style="6" customWidth="1"/>
    <col min="3" max="3" width="7.25" style="6" customWidth="1"/>
    <col min="4" max="4" width="18.125" style="6" customWidth="1"/>
    <col min="5" max="5" width="12.75" style="6" customWidth="1"/>
    <col min="6" max="6" width="10.875" style="6" hidden="1" customWidth="1"/>
    <col min="7" max="7" width="4.5" style="6" customWidth="1"/>
    <col min="8" max="9" width="8.75" style="6" customWidth="1"/>
    <col min="10" max="10" width="4.875" style="6" customWidth="1"/>
    <col min="11" max="11" width="8.75" style="6" customWidth="1"/>
    <col min="12" max="12" width="2.75" style="6" customWidth="1"/>
    <col min="13" max="13" width="10.875" style="6" customWidth="1"/>
    <col min="14" max="14" width="9.125" style="6" customWidth="1"/>
    <col min="15" max="15" width="7.25" style="6" customWidth="1"/>
    <col min="16" max="16" width="18.125" style="6" customWidth="1"/>
    <col min="17" max="17" width="12.75" style="6" customWidth="1"/>
    <col min="18" max="18" width="10.875" style="6" hidden="1" customWidth="1"/>
    <col min="19" max="19" width="4.5" style="6" customWidth="1"/>
    <col min="20" max="20" width="8.75" style="6" customWidth="1"/>
    <col min="21" max="21" width="8.75" style="6"/>
    <col min="22" max="22" width="4.875" style="6" customWidth="1"/>
    <col min="23" max="23" width="8.75" style="6"/>
    <col min="24" max="24" width="2.75" style="6" customWidth="1"/>
    <col min="25" max="26" width="10" style="6" hidden="1" customWidth="1"/>
    <col min="27" max="30" width="12.5" style="6" hidden="1" customWidth="1"/>
    <col min="31" max="31" width="16.375" style="6" customWidth="1"/>
    <col min="32" max="32" width="14.625" style="6" customWidth="1"/>
    <col min="33" max="41" width="11" style="6" customWidth="1"/>
    <col min="42" max="43" width="10.75" style="6" hidden="1" customWidth="1"/>
    <col min="44" max="16384" width="8.75" style="6"/>
  </cols>
  <sheetData>
    <row r="1" spans="1:39" ht="30" customHeight="1" thickBot="1" x14ac:dyDescent="0.2">
      <c r="A1" s="168" t="s">
        <v>130</v>
      </c>
      <c r="B1" s="168"/>
      <c r="Q1" s="112" t="s">
        <v>136</v>
      </c>
      <c r="R1" s="113"/>
      <c r="S1" s="113"/>
      <c r="T1" s="114" t="s">
        <v>117</v>
      </c>
      <c r="U1" s="115"/>
      <c r="V1" s="75"/>
      <c r="W1" s="75"/>
      <c r="X1" s="8"/>
      <c r="Y1" s="86"/>
      <c r="Z1" s="86"/>
      <c r="AA1" s="86"/>
      <c r="AB1" s="86"/>
      <c r="AC1" s="86"/>
      <c r="AD1" s="86"/>
    </row>
    <row r="2" spans="1:39" ht="30" customHeight="1" thickBot="1" x14ac:dyDescent="0.2">
      <c r="C2" s="132" t="s">
        <v>131</v>
      </c>
      <c r="D2" s="132"/>
      <c r="E2" s="132"/>
      <c r="F2" s="132"/>
      <c r="G2" s="132"/>
      <c r="H2" s="132"/>
      <c r="I2" s="132"/>
      <c r="J2" s="132"/>
      <c r="K2" s="132"/>
      <c r="L2" s="132"/>
      <c r="M2" s="132"/>
      <c r="N2" s="132"/>
      <c r="O2" s="132"/>
      <c r="P2" s="132"/>
      <c r="Q2" s="132"/>
      <c r="R2" s="45"/>
      <c r="S2" s="116" t="s">
        <v>42</v>
      </c>
      <c r="T2" s="116"/>
      <c r="U2" s="116"/>
      <c r="V2" s="117"/>
      <c r="W2" s="117"/>
      <c r="X2" s="117"/>
      <c r="Y2" s="83"/>
      <c r="Z2" s="83"/>
      <c r="AA2" s="83"/>
      <c r="AB2" s="83"/>
      <c r="AC2" s="83"/>
      <c r="AD2" s="83"/>
    </row>
    <row r="3" spans="1:39" ht="14.45" customHeight="1" thickBot="1" x14ac:dyDescent="0.2"/>
    <row r="4" spans="1:39" ht="30" customHeight="1" thickBot="1" x14ac:dyDescent="0.2">
      <c r="A4" s="9" t="s">
        <v>122</v>
      </c>
      <c r="B4" s="166"/>
      <c r="C4" s="166"/>
      <c r="D4" s="166"/>
      <c r="E4" s="166"/>
      <c r="F4" s="166"/>
      <c r="G4" s="166"/>
      <c r="H4" s="166"/>
      <c r="I4" s="167"/>
      <c r="J4" s="75"/>
      <c r="K4" s="75"/>
    </row>
    <row r="5" spans="1:39" ht="24.95" customHeight="1" thickBot="1" x14ac:dyDescent="0.2">
      <c r="A5" s="7" t="s">
        <v>8</v>
      </c>
      <c r="M5" s="7" t="s">
        <v>6</v>
      </c>
    </row>
    <row r="6" spans="1:39" ht="45" customHeight="1" thickBot="1" x14ac:dyDescent="0.2">
      <c r="A6" s="15" t="s">
        <v>11</v>
      </c>
      <c r="B6" s="164" t="s">
        <v>123</v>
      </c>
      <c r="C6" s="165"/>
      <c r="D6" s="13" t="s">
        <v>22</v>
      </c>
      <c r="E6" s="13" t="s">
        <v>21</v>
      </c>
      <c r="F6" s="13" t="s">
        <v>23</v>
      </c>
      <c r="G6" s="13" t="s">
        <v>1</v>
      </c>
      <c r="H6" s="13" t="s">
        <v>3</v>
      </c>
      <c r="I6" s="12" t="s">
        <v>92</v>
      </c>
      <c r="J6" s="12" t="s">
        <v>116</v>
      </c>
      <c r="K6" s="14" t="s">
        <v>39</v>
      </c>
      <c r="M6" s="15" t="s">
        <v>11</v>
      </c>
      <c r="N6" s="164" t="s">
        <v>123</v>
      </c>
      <c r="O6" s="165"/>
      <c r="P6" s="13" t="s">
        <v>22</v>
      </c>
      <c r="Q6" s="13" t="s">
        <v>21</v>
      </c>
      <c r="R6" s="13" t="s">
        <v>23</v>
      </c>
      <c r="S6" s="13" t="s">
        <v>1</v>
      </c>
      <c r="T6" s="13" t="s">
        <v>3</v>
      </c>
      <c r="U6" s="12" t="s">
        <v>92</v>
      </c>
      <c r="V6" s="12" t="s">
        <v>116</v>
      </c>
      <c r="W6" s="14" t="s">
        <v>39</v>
      </c>
      <c r="Y6" s="101" t="s">
        <v>98</v>
      </c>
      <c r="Z6" s="101" t="s">
        <v>99</v>
      </c>
      <c r="AA6" s="101" t="s">
        <v>100</v>
      </c>
      <c r="AB6" s="101" t="s">
        <v>101</v>
      </c>
      <c r="AC6" s="101" t="s">
        <v>102</v>
      </c>
      <c r="AD6" s="101" t="s">
        <v>103</v>
      </c>
    </row>
    <row r="7" spans="1:39" ht="27.6" customHeight="1" x14ac:dyDescent="0.15">
      <c r="A7" s="38" t="s">
        <v>68</v>
      </c>
      <c r="B7" s="160"/>
      <c r="C7" s="72"/>
      <c r="D7" s="76"/>
      <c r="E7" s="76"/>
      <c r="F7" s="76"/>
      <c r="G7" s="76"/>
      <c r="H7" s="44"/>
      <c r="I7" s="147"/>
      <c r="J7" s="157" t="str">
        <f>IF(D7="","",IF(I7="","？",IF(I7&gt;$AJ$16,"×",IF(I7&gt;$AJ$15,"C",IF(I7&gt;$AJ$14,"B",IF(I7&gt;=$AH$14,"A","×"))))))</f>
        <v/>
      </c>
      <c r="K7" s="148"/>
      <c r="M7" s="38" t="s">
        <v>68</v>
      </c>
      <c r="N7" s="160"/>
      <c r="O7" s="72"/>
      <c r="P7" s="76"/>
      <c r="Q7" s="76"/>
      <c r="R7" s="76"/>
      <c r="S7" s="76"/>
      <c r="T7" s="44"/>
      <c r="U7" s="147"/>
      <c r="V7" s="157" t="str">
        <f>IF(P7="","",IF(U7="","？",IF(U7&gt;$AJ$16,"×",IF(U7&gt;$AJ$15,"C",IF(U7&gt;$AJ$14,"B",IF(U7&gt;=$AH$14,"A","×"))))))</f>
        <v/>
      </c>
      <c r="W7" s="148"/>
      <c r="Y7" s="85" t="str">
        <f>IF($D7="","",IF($A7=$A$21,"ABC",IF($A7=$A$22,"ABC",LEFT($A7,1))))</f>
        <v/>
      </c>
      <c r="Z7" s="85" t="str">
        <f>IF($P7="","",IF($M7=$M$21,"ABC",IF($M7=$M$22,"ABC",LEFT($M7,1))))</f>
        <v/>
      </c>
      <c r="AA7" s="102" t="str">
        <f t="shared" ref="AA7:AA46" si="0">IF($Y7="","",VLOOKUP($Y7,JO区分,4,FALSE))</f>
        <v/>
      </c>
      <c r="AB7" s="102" t="str">
        <f t="shared" ref="AB7:AB46" si="1">IF($Y7="","",VLOOKUP($Y7,JO区分,6,FALSE))</f>
        <v/>
      </c>
      <c r="AC7" s="102" t="str">
        <f t="shared" ref="AC7:AC46" si="2">IF($Z7="","",VLOOKUP($Z7,JO区分,4,FALSE))</f>
        <v/>
      </c>
      <c r="AD7" s="102" t="str">
        <f t="shared" ref="AD7:AD46" si="3">IF($Z7="","",VLOOKUP($Z7,JO区分,6,FALSE))</f>
        <v/>
      </c>
    </row>
    <row r="8" spans="1:39" ht="27.6" customHeight="1" x14ac:dyDescent="0.15">
      <c r="A8" s="36" t="s">
        <v>69</v>
      </c>
      <c r="B8" s="161"/>
      <c r="C8" s="109"/>
      <c r="D8" s="110"/>
      <c r="E8" s="110"/>
      <c r="F8" s="149"/>
      <c r="G8" s="110"/>
      <c r="H8" s="42"/>
      <c r="I8" s="150"/>
      <c r="J8" s="158" t="str">
        <f t="shared" ref="J8:J46" si="4">IF(D8="","",IF(I8="","？",IF(I8&gt;$AJ$16,"×",IF(I8&gt;$AJ$15,"C",IF(I8&gt;$AJ$14,"B",IF(I8&gt;=$AH$14,"A","×"))))))</f>
        <v/>
      </c>
      <c r="K8" s="151"/>
      <c r="M8" s="36" t="s">
        <v>69</v>
      </c>
      <c r="N8" s="161"/>
      <c r="O8" s="109"/>
      <c r="P8" s="110"/>
      <c r="Q8" s="110"/>
      <c r="R8" s="149"/>
      <c r="S8" s="110"/>
      <c r="T8" s="42"/>
      <c r="U8" s="150"/>
      <c r="V8" s="158" t="str">
        <f t="shared" ref="V8:V40" si="5">IF(P8="","",IF(U8="","？",IF(U8&gt;$AJ$16,"×",IF(U8&gt;$AJ$15,"C",IF(U8&gt;$AJ$14,"B",IF(U8&gt;=$AH$14,"A","×"))))))</f>
        <v/>
      </c>
      <c r="W8" s="151"/>
      <c r="Y8" s="85" t="str">
        <f t="shared" ref="Y8:Y46" si="6">IF($D8="","",IF($A8=$A$21,"ABC",IF($A8=$A$22,"ABC",LEFT($A8,1))))</f>
        <v/>
      </c>
      <c r="Z8" s="85" t="str">
        <f t="shared" ref="Z8:Z46" si="7">IF($P8="","",IF($M8=$M$21,"ABC",IF($M8=$M$22,"ABC",LEFT($M8,1))))</f>
        <v/>
      </c>
      <c r="AA8" s="102" t="str">
        <f t="shared" si="0"/>
        <v/>
      </c>
      <c r="AB8" s="102" t="str">
        <f t="shared" si="1"/>
        <v/>
      </c>
      <c r="AC8" s="102" t="str">
        <f t="shared" si="2"/>
        <v/>
      </c>
      <c r="AD8" s="102" t="str">
        <f t="shared" si="3"/>
        <v/>
      </c>
      <c r="AE8" s="122" t="s">
        <v>65</v>
      </c>
      <c r="AF8" s="123"/>
      <c r="AG8" s="124"/>
    </row>
    <row r="9" spans="1:39" ht="27.6" customHeight="1" x14ac:dyDescent="0.15">
      <c r="A9" s="36" t="s">
        <v>70</v>
      </c>
      <c r="B9" s="161"/>
      <c r="C9" s="109"/>
      <c r="D9" s="110"/>
      <c r="E9" s="110"/>
      <c r="F9" s="149"/>
      <c r="G9" s="110"/>
      <c r="H9" s="42"/>
      <c r="I9" s="150"/>
      <c r="J9" s="158" t="str">
        <f t="shared" si="4"/>
        <v/>
      </c>
      <c r="K9" s="151"/>
      <c r="M9" s="36" t="s">
        <v>70</v>
      </c>
      <c r="N9" s="161"/>
      <c r="O9" s="109"/>
      <c r="P9" s="110"/>
      <c r="Q9" s="110"/>
      <c r="R9" s="149"/>
      <c r="S9" s="110"/>
      <c r="T9" s="42"/>
      <c r="U9" s="150"/>
      <c r="V9" s="158" t="str">
        <f t="shared" si="5"/>
        <v/>
      </c>
      <c r="W9" s="151"/>
      <c r="Y9" s="85" t="str">
        <f t="shared" si="6"/>
        <v/>
      </c>
      <c r="Z9" s="85" t="str">
        <f t="shared" si="7"/>
        <v/>
      </c>
      <c r="AA9" s="102" t="str">
        <f t="shared" si="0"/>
        <v/>
      </c>
      <c r="AB9" s="102" t="str">
        <f t="shared" si="1"/>
        <v/>
      </c>
      <c r="AC9" s="102" t="str">
        <f t="shared" si="2"/>
        <v/>
      </c>
      <c r="AD9" s="102" t="str">
        <f t="shared" si="3"/>
        <v/>
      </c>
      <c r="AE9" s="125"/>
      <c r="AF9" s="126"/>
      <c r="AG9" s="127"/>
    </row>
    <row r="10" spans="1:39" ht="27.6" customHeight="1" x14ac:dyDescent="0.15">
      <c r="A10" s="36" t="s">
        <v>81</v>
      </c>
      <c r="B10" s="161"/>
      <c r="C10" s="109"/>
      <c r="D10" s="110"/>
      <c r="E10" s="110"/>
      <c r="F10" s="149"/>
      <c r="G10" s="110"/>
      <c r="H10" s="42"/>
      <c r="I10" s="150"/>
      <c r="J10" s="158" t="str">
        <f t="shared" si="4"/>
        <v/>
      </c>
      <c r="K10" s="151"/>
      <c r="M10" s="36" t="s">
        <v>82</v>
      </c>
      <c r="N10" s="161"/>
      <c r="O10" s="109"/>
      <c r="P10" s="110"/>
      <c r="Q10" s="110"/>
      <c r="R10" s="149"/>
      <c r="S10" s="110"/>
      <c r="T10" s="42"/>
      <c r="U10" s="150"/>
      <c r="V10" s="158" t="str">
        <f t="shared" si="5"/>
        <v/>
      </c>
      <c r="W10" s="151"/>
      <c r="Y10" s="85" t="str">
        <f t="shared" si="6"/>
        <v/>
      </c>
      <c r="Z10" s="85" t="str">
        <f t="shared" si="7"/>
        <v/>
      </c>
      <c r="AA10" s="102" t="str">
        <f t="shared" si="0"/>
        <v/>
      </c>
      <c r="AB10" s="102" t="str">
        <f t="shared" si="1"/>
        <v/>
      </c>
      <c r="AC10" s="102" t="str">
        <f t="shared" si="2"/>
        <v/>
      </c>
      <c r="AD10" s="102" t="str">
        <f t="shared" si="3"/>
        <v/>
      </c>
    </row>
    <row r="11" spans="1:39" ht="27.6" customHeight="1" x14ac:dyDescent="0.15">
      <c r="A11" s="36" t="s">
        <v>71</v>
      </c>
      <c r="B11" s="161"/>
      <c r="C11" s="109"/>
      <c r="D11" s="110"/>
      <c r="E11" s="110"/>
      <c r="F11" s="149"/>
      <c r="G11" s="110"/>
      <c r="H11" s="42"/>
      <c r="I11" s="150"/>
      <c r="J11" s="158" t="str">
        <f t="shared" si="4"/>
        <v/>
      </c>
      <c r="K11" s="151"/>
      <c r="M11" s="36" t="s">
        <v>83</v>
      </c>
      <c r="N11" s="161"/>
      <c r="O11" s="109"/>
      <c r="P11" s="110"/>
      <c r="Q11" s="110"/>
      <c r="R11" s="149"/>
      <c r="S11" s="110"/>
      <c r="T11" s="42"/>
      <c r="U11" s="150"/>
      <c r="V11" s="158" t="str">
        <f t="shared" si="5"/>
        <v/>
      </c>
      <c r="W11" s="151"/>
      <c r="Y11" s="85" t="str">
        <f t="shared" si="6"/>
        <v/>
      </c>
      <c r="Z11" s="85" t="str">
        <f t="shared" si="7"/>
        <v/>
      </c>
      <c r="AA11" s="102" t="str">
        <f t="shared" si="0"/>
        <v/>
      </c>
      <c r="AB11" s="102" t="str">
        <f t="shared" si="1"/>
        <v/>
      </c>
      <c r="AC11" s="102" t="str">
        <f t="shared" si="2"/>
        <v/>
      </c>
      <c r="AD11" s="102" t="str">
        <f t="shared" si="3"/>
        <v/>
      </c>
      <c r="AE11" s="68"/>
      <c r="AF11" s="8"/>
      <c r="AG11" s="8"/>
      <c r="AH11" s="8"/>
      <c r="AI11" s="8"/>
      <c r="AJ11" s="8"/>
      <c r="AK11" s="8"/>
      <c r="AL11" s="8"/>
      <c r="AM11" s="8"/>
    </row>
    <row r="12" spans="1:39" ht="27.6" customHeight="1" thickBot="1" x14ac:dyDescent="0.2">
      <c r="A12" s="37" t="s">
        <v>72</v>
      </c>
      <c r="B12" s="162"/>
      <c r="C12" s="73"/>
      <c r="D12" s="77"/>
      <c r="E12" s="77"/>
      <c r="F12" s="152"/>
      <c r="G12" s="77"/>
      <c r="H12" s="43"/>
      <c r="I12" s="153"/>
      <c r="J12" s="159" t="str">
        <f t="shared" si="4"/>
        <v/>
      </c>
      <c r="K12" s="154"/>
      <c r="M12" s="37" t="s">
        <v>84</v>
      </c>
      <c r="N12" s="162"/>
      <c r="O12" s="73"/>
      <c r="P12" s="77"/>
      <c r="Q12" s="77"/>
      <c r="R12" s="152"/>
      <c r="S12" s="77"/>
      <c r="T12" s="43"/>
      <c r="U12" s="153"/>
      <c r="V12" s="159" t="str">
        <f t="shared" si="5"/>
        <v/>
      </c>
      <c r="W12" s="154"/>
      <c r="Y12" s="85" t="str">
        <f t="shared" si="6"/>
        <v/>
      </c>
      <c r="Z12" s="85" t="str">
        <f t="shared" si="7"/>
        <v/>
      </c>
      <c r="AA12" s="102" t="str">
        <f t="shared" si="0"/>
        <v/>
      </c>
      <c r="AB12" s="102" t="str">
        <f t="shared" si="1"/>
        <v/>
      </c>
      <c r="AC12" s="102" t="str">
        <f t="shared" si="2"/>
        <v/>
      </c>
      <c r="AD12" s="102" t="str">
        <f t="shared" si="3"/>
        <v/>
      </c>
      <c r="AE12" s="46"/>
      <c r="AF12" s="46"/>
      <c r="AG12" s="46"/>
      <c r="AH12" s="46"/>
      <c r="AI12" s="46"/>
      <c r="AJ12" s="46"/>
      <c r="AK12" s="46"/>
      <c r="AL12" s="46"/>
      <c r="AM12" s="46"/>
    </row>
    <row r="13" spans="1:39" ht="27.6" customHeight="1" thickBot="1" x14ac:dyDescent="0.2">
      <c r="A13" s="38" t="s">
        <v>73</v>
      </c>
      <c r="B13" s="160"/>
      <c r="C13" s="72"/>
      <c r="D13" s="76"/>
      <c r="E13" s="76"/>
      <c r="F13" s="155"/>
      <c r="G13" s="76"/>
      <c r="H13" s="44"/>
      <c r="I13" s="147"/>
      <c r="J13" s="157" t="str">
        <f t="shared" si="4"/>
        <v/>
      </c>
      <c r="K13" s="148"/>
      <c r="M13" s="38" t="s">
        <v>73</v>
      </c>
      <c r="N13" s="160"/>
      <c r="O13" s="72"/>
      <c r="P13" s="76"/>
      <c r="Q13" s="76"/>
      <c r="R13" s="155"/>
      <c r="S13" s="76"/>
      <c r="T13" s="44"/>
      <c r="U13" s="147"/>
      <c r="V13" s="157" t="str">
        <f t="shared" si="5"/>
        <v/>
      </c>
      <c r="W13" s="148"/>
      <c r="Y13" s="85" t="str">
        <f t="shared" si="6"/>
        <v/>
      </c>
      <c r="Z13" s="85" t="str">
        <f t="shared" si="7"/>
        <v/>
      </c>
      <c r="AA13" s="102" t="str">
        <f t="shared" si="0"/>
        <v/>
      </c>
      <c r="AB13" s="102" t="str">
        <f t="shared" si="1"/>
        <v/>
      </c>
      <c r="AC13" s="102" t="str">
        <f t="shared" si="2"/>
        <v/>
      </c>
      <c r="AD13" s="102" t="str">
        <f t="shared" si="3"/>
        <v/>
      </c>
      <c r="AE13" s="87" t="s">
        <v>93</v>
      </c>
      <c r="AF13" s="94">
        <v>2019</v>
      </c>
      <c r="AG13" s="5" t="s">
        <v>40</v>
      </c>
      <c r="AH13" s="1"/>
      <c r="AI13" s="1"/>
      <c r="AJ13" s="1"/>
      <c r="AK13" s="47"/>
      <c r="AL13" s="47"/>
      <c r="AM13" s="48"/>
    </row>
    <row r="14" spans="1:39" ht="27.6" customHeight="1" x14ac:dyDescent="0.15">
      <c r="A14" s="36" t="s">
        <v>74</v>
      </c>
      <c r="B14" s="161"/>
      <c r="C14" s="109"/>
      <c r="D14" s="110"/>
      <c r="E14" s="110"/>
      <c r="F14" s="149"/>
      <c r="G14" s="110"/>
      <c r="H14" s="42"/>
      <c r="I14" s="150"/>
      <c r="J14" s="158" t="str">
        <f t="shared" si="4"/>
        <v/>
      </c>
      <c r="K14" s="151"/>
      <c r="M14" s="36" t="s">
        <v>74</v>
      </c>
      <c r="N14" s="161"/>
      <c r="O14" s="109"/>
      <c r="P14" s="110"/>
      <c r="Q14" s="110"/>
      <c r="R14" s="149"/>
      <c r="S14" s="110"/>
      <c r="T14" s="42"/>
      <c r="U14" s="150"/>
      <c r="V14" s="158" t="str">
        <f t="shared" si="5"/>
        <v/>
      </c>
      <c r="W14" s="151"/>
      <c r="Y14" s="85" t="str">
        <f t="shared" si="6"/>
        <v/>
      </c>
      <c r="Z14" s="85" t="str">
        <f t="shared" si="7"/>
        <v/>
      </c>
      <c r="AA14" s="102" t="str">
        <f t="shared" si="0"/>
        <v/>
      </c>
      <c r="AB14" s="102" t="str">
        <f t="shared" si="1"/>
        <v/>
      </c>
      <c r="AC14" s="102" t="str">
        <f t="shared" si="2"/>
        <v/>
      </c>
      <c r="AD14" s="102" t="str">
        <f t="shared" si="3"/>
        <v/>
      </c>
      <c r="AE14" s="2" t="s">
        <v>94</v>
      </c>
      <c r="AF14" s="91">
        <f>AF13-15</f>
        <v>2004</v>
      </c>
      <c r="AG14" s="88"/>
      <c r="AH14" s="95">
        <f>DATE($AF14,4,2)</f>
        <v>38079</v>
      </c>
      <c r="AI14" s="88" t="s">
        <v>97</v>
      </c>
      <c r="AJ14" s="98">
        <f>DATE($AF14,12,31)</f>
        <v>38352</v>
      </c>
      <c r="AK14" s="47" t="s">
        <v>133</v>
      </c>
      <c r="AL14" s="47"/>
      <c r="AM14" s="48"/>
    </row>
    <row r="15" spans="1:39" ht="27.6" customHeight="1" x14ac:dyDescent="0.15">
      <c r="A15" s="36" t="s">
        <v>75</v>
      </c>
      <c r="B15" s="161"/>
      <c r="C15" s="109"/>
      <c r="D15" s="110"/>
      <c r="E15" s="110"/>
      <c r="F15" s="149"/>
      <c r="G15" s="110"/>
      <c r="H15" s="42"/>
      <c r="I15" s="150"/>
      <c r="J15" s="158" t="str">
        <f t="shared" si="4"/>
        <v/>
      </c>
      <c r="K15" s="151"/>
      <c r="M15" s="36" t="s">
        <v>85</v>
      </c>
      <c r="N15" s="161"/>
      <c r="O15" s="109"/>
      <c r="P15" s="110"/>
      <c r="Q15" s="110"/>
      <c r="R15" s="149"/>
      <c r="S15" s="110"/>
      <c r="T15" s="42"/>
      <c r="U15" s="150"/>
      <c r="V15" s="158" t="str">
        <f t="shared" si="5"/>
        <v/>
      </c>
      <c r="W15" s="151"/>
      <c r="Y15" s="85" t="str">
        <f t="shared" si="6"/>
        <v/>
      </c>
      <c r="Z15" s="85" t="str">
        <f t="shared" si="7"/>
        <v/>
      </c>
      <c r="AA15" s="102" t="str">
        <f t="shared" si="0"/>
        <v/>
      </c>
      <c r="AB15" s="102" t="str">
        <f t="shared" si="1"/>
        <v/>
      </c>
      <c r="AC15" s="102" t="str">
        <f t="shared" si="2"/>
        <v/>
      </c>
      <c r="AD15" s="102" t="str">
        <f t="shared" si="3"/>
        <v/>
      </c>
      <c r="AE15" s="3" t="s">
        <v>95</v>
      </c>
      <c r="AF15" s="92">
        <f>AF14+1</f>
        <v>2005</v>
      </c>
      <c r="AG15" s="89"/>
      <c r="AH15" s="96">
        <f>DATE($AF$15,1,1)</f>
        <v>38353</v>
      </c>
      <c r="AI15" s="89" t="s">
        <v>97</v>
      </c>
      <c r="AJ15" s="99">
        <f>DATE($AF15,12,31)</f>
        <v>38717</v>
      </c>
      <c r="AK15" s="47" t="s">
        <v>134</v>
      </c>
      <c r="AL15" s="47"/>
      <c r="AM15" s="48"/>
    </row>
    <row r="16" spans="1:39" ht="27.6" customHeight="1" x14ac:dyDescent="0.15">
      <c r="A16" s="36" t="s">
        <v>76</v>
      </c>
      <c r="B16" s="161"/>
      <c r="C16" s="109"/>
      <c r="D16" s="110"/>
      <c r="E16" s="110"/>
      <c r="F16" s="149"/>
      <c r="G16" s="110"/>
      <c r="H16" s="42"/>
      <c r="I16" s="150"/>
      <c r="J16" s="158" t="str">
        <f t="shared" si="4"/>
        <v/>
      </c>
      <c r="K16" s="151"/>
      <c r="M16" s="36" t="s">
        <v>86</v>
      </c>
      <c r="N16" s="161"/>
      <c r="O16" s="109"/>
      <c r="P16" s="110"/>
      <c r="Q16" s="110"/>
      <c r="R16" s="149"/>
      <c r="S16" s="110"/>
      <c r="T16" s="42"/>
      <c r="U16" s="150"/>
      <c r="V16" s="158" t="str">
        <f t="shared" si="5"/>
        <v/>
      </c>
      <c r="W16" s="151"/>
      <c r="Y16" s="85" t="str">
        <f t="shared" si="6"/>
        <v/>
      </c>
      <c r="Z16" s="85" t="str">
        <f t="shared" si="7"/>
        <v/>
      </c>
      <c r="AA16" s="102" t="str">
        <f t="shared" si="0"/>
        <v/>
      </c>
      <c r="AB16" s="102" t="str">
        <f t="shared" si="1"/>
        <v/>
      </c>
      <c r="AC16" s="102" t="str">
        <f t="shared" si="2"/>
        <v/>
      </c>
      <c r="AD16" s="102" t="str">
        <f t="shared" si="3"/>
        <v/>
      </c>
      <c r="AE16" s="3" t="s">
        <v>96</v>
      </c>
      <c r="AF16" s="92">
        <f>AF15+1</f>
        <v>2006</v>
      </c>
      <c r="AG16" s="89"/>
      <c r="AH16" s="96">
        <f>DATE($AF$16,1,1)</f>
        <v>38718</v>
      </c>
      <c r="AI16" s="89" t="s">
        <v>97</v>
      </c>
      <c r="AJ16" s="99">
        <f>DATE($AF16+1,4,1)</f>
        <v>39173</v>
      </c>
      <c r="AK16" s="47" t="s">
        <v>132</v>
      </c>
      <c r="AL16" s="47"/>
      <c r="AM16" s="48"/>
    </row>
    <row r="17" spans="1:43" ht="27.6" customHeight="1" thickBot="1" x14ac:dyDescent="0.2">
      <c r="A17" s="37" t="s">
        <v>77</v>
      </c>
      <c r="B17" s="162"/>
      <c r="C17" s="73"/>
      <c r="D17" s="77"/>
      <c r="E17" s="77"/>
      <c r="F17" s="152"/>
      <c r="G17" s="77"/>
      <c r="H17" s="43"/>
      <c r="I17" s="153"/>
      <c r="J17" s="159" t="str">
        <f t="shared" si="4"/>
        <v/>
      </c>
      <c r="K17" s="154"/>
      <c r="M17" s="37" t="s">
        <v>87</v>
      </c>
      <c r="N17" s="162"/>
      <c r="O17" s="73"/>
      <c r="P17" s="77"/>
      <c r="Q17" s="77"/>
      <c r="R17" s="152"/>
      <c r="S17" s="77"/>
      <c r="T17" s="43"/>
      <c r="U17" s="153"/>
      <c r="V17" s="159" t="str">
        <f t="shared" si="5"/>
        <v/>
      </c>
      <c r="W17" s="154"/>
      <c r="Y17" s="85" t="str">
        <f t="shared" si="6"/>
        <v/>
      </c>
      <c r="Z17" s="85" t="str">
        <f t="shared" si="7"/>
        <v/>
      </c>
      <c r="AA17" s="102" t="str">
        <f t="shared" si="0"/>
        <v/>
      </c>
      <c r="AB17" s="102" t="str">
        <f t="shared" si="1"/>
        <v/>
      </c>
      <c r="AC17" s="102" t="str">
        <f t="shared" si="2"/>
        <v/>
      </c>
      <c r="AD17" s="102" t="str">
        <f t="shared" si="3"/>
        <v/>
      </c>
      <c r="AE17" s="4" t="s">
        <v>104</v>
      </c>
      <c r="AF17" s="93"/>
      <c r="AG17" s="90"/>
      <c r="AH17" s="97">
        <f>AH14</f>
        <v>38079</v>
      </c>
      <c r="AI17" s="90" t="s">
        <v>97</v>
      </c>
      <c r="AJ17" s="100">
        <f>AJ16</f>
        <v>39173</v>
      </c>
    </row>
    <row r="18" spans="1:43" ht="27.6" customHeight="1" x14ac:dyDescent="0.15">
      <c r="A18" s="38" t="s">
        <v>78</v>
      </c>
      <c r="B18" s="160"/>
      <c r="C18" s="72"/>
      <c r="D18" s="76"/>
      <c r="E18" s="76"/>
      <c r="F18" s="155"/>
      <c r="G18" s="76"/>
      <c r="H18" s="44"/>
      <c r="I18" s="147"/>
      <c r="J18" s="157" t="str">
        <f t="shared" si="4"/>
        <v/>
      </c>
      <c r="K18" s="148"/>
      <c r="M18" s="38" t="s">
        <v>78</v>
      </c>
      <c r="N18" s="160"/>
      <c r="O18" s="72"/>
      <c r="P18" s="76"/>
      <c r="Q18" s="76"/>
      <c r="R18" s="155"/>
      <c r="S18" s="76"/>
      <c r="T18" s="44"/>
      <c r="U18" s="147"/>
      <c r="V18" s="157" t="str">
        <f t="shared" si="5"/>
        <v/>
      </c>
      <c r="W18" s="148"/>
      <c r="Y18" s="85" t="str">
        <f t="shared" si="6"/>
        <v/>
      </c>
      <c r="Z18" s="85" t="str">
        <f t="shared" si="7"/>
        <v/>
      </c>
      <c r="AA18" s="102" t="str">
        <f t="shared" si="0"/>
        <v/>
      </c>
      <c r="AB18" s="102" t="str">
        <f t="shared" si="1"/>
        <v/>
      </c>
      <c r="AC18" s="102" t="str">
        <f t="shared" si="2"/>
        <v/>
      </c>
      <c r="AD18" s="102" t="str">
        <f t="shared" si="3"/>
        <v/>
      </c>
      <c r="AE18" s="65" t="s">
        <v>0</v>
      </c>
    </row>
    <row r="19" spans="1:43" ht="27.6" customHeight="1" thickBot="1" x14ac:dyDescent="0.2">
      <c r="A19" s="36" t="s">
        <v>79</v>
      </c>
      <c r="B19" s="161"/>
      <c r="C19" s="109"/>
      <c r="D19" s="110"/>
      <c r="E19" s="110"/>
      <c r="F19" s="149"/>
      <c r="G19" s="110"/>
      <c r="H19" s="42"/>
      <c r="I19" s="150"/>
      <c r="J19" s="158" t="str">
        <f t="shared" si="4"/>
        <v/>
      </c>
      <c r="K19" s="151"/>
      <c r="M19" s="36" t="s">
        <v>88</v>
      </c>
      <c r="N19" s="161"/>
      <c r="O19" s="109"/>
      <c r="P19" s="110"/>
      <c r="Q19" s="110"/>
      <c r="R19" s="149"/>
      <c r="S19" s="110"/>
      <c r="T19" s="42"/>
      <c r="U19" s="150"/>
      <c r="V19" s="158" t="str">
        <f t="shared" si="5"/>
        <v/>
      </c>
      <c r="W19" s="151"/>
      <c r="Y19" s="85" t="str">
        <f t="shared" si="6"/>
        <v/>
      </c>
      <c r="Z19" s="85" t="str">
        <f t="shared" si="7"/>
        <v/>
      </c>
      <c r="AA19" s="102" t="str">
        <f t="shared" si="0"/>
        <v/>
      </c>
      <c r="AB19" s="102" t="str">
        <f t="shared" si="1"/>
        <v/>
      </c>
      <c r="AC19" s="102" t="str">
        <f t="shared" si="2"/>
        <v/>
      </c>
      <c r="AD19" s="102" t="str">
        <f t="shared" si="3"/>
        <v/>
      </c>
      <c r="AE19" s="19" t="s">
        <v>5</v>
      </c>
      <c r="AF19" s="19" t="s">
        <v>23</v>
      </c>
      <c r="AG19" s="39" t="s">
        <v>31</v>
      </c>
      <c r="AH19" s="39" t="s">
        <v>32</v>
      </c>
      <c r="AI19" s="39" t="s">
        <v>33</v>
      </c>
      <c r="AJ19" s="39" t="s">
        <v>34</v>
      </c>
      <c r="AK19" s="39" t="s">
        <v>35</v>
      </c>
      <c r="AL19" s="39" t="s">
        <v>36</v>
      </c>
      <c r="AM19" s="39" t="s">
        <v>37</v>
      </c>
      <c r="AN19" s="39" t="s">
        <v>38</v>
      </c>
      <c r="AO19" s="19" t="s">
        <v>30</v>
      </c>
      <c r="AP19" s="39" t="s">
        <v>109</v>
      </c>
      <c r="AQ19" s="19" t="s">
        <v>110</v>
      </c>
    </row>
    <row r="20" spans="1:43" ht="27.6" customHeight="1" thickBot="1" x14ac:dyDescent="0.2">
      <c r="A20" s="37" t="s">
        <v>80</v>
      </c>
      <c r="B20" s="162"/>
      <c r="C20" s="73"/>
      <c r="D20" s="77"/>
      <c r="E20" s="77"/>
      <c r="F20" s="152"/>
      <c r="G20" s="77"/>
      <c r="H20" s="43"/>
      <c r="I20" s="153"/>
      <c r="J20" s="159" t="str">
        <f t="shared" si="4"/>
        <v/>
      </c>
      <c r="K20" s="154"/>
      <c r="M20" s="37" t="s">
        <v>89</v>
      </c>
      <c r="N20" s="162"/>
      <c r="O20" s="73"/>
      <c r="P20" s="77"/>
      <c r="Q20" s="77"/>
      <c r="R20" s="152"/>
      <c r="S20" s="77"/>
      <c r="T20" s="43"/>
      <c r="U20" s="153"/>
      <c r="V20" s="159" t="str">
        <f t="shared" si="5"/>
        <v/>
      </c>
      <c r="W20" s="154"/>
      <c r="Y20" s="85" t="str">
        <f t="shared" si="6"/>
        <v/>
      </c>
      <c r="Z20" s="85" t="str">
        <f t="shared" si="7"/>
        <v/>
      </c>
      <c r="AA20" s="102" t="str">
        <f t="shared" si="0"/>
        <v/>
      </c>
      <c r="AB20" s="102" t="str">
        <f t="shared" si="1"/>
        <v/>
      </c>
      <c r="AC20" s="102" t="str">
        <f t="shared" si="2"/>
        <v/>
      </c>
      <c r="AD20" s="102" t="str">
        <f t="shared" si="3"/>
        <v/>
      </c>
      <c r="AE20" s="29" t="str">
        <f>$T$1</f>
        <v>クラブチーム</v>
      </c>
      <c r="AF20" s="30">
        <f>$B$4</f>
        <v>0</v>
      </c>
      <c r="AG20" s="40">
        <f>$B$49</f>
        <v>0</v>
      </c>
      <c r="AH20" s="40">
        <f>$B$50</f>
        <v>0</v>
      </c>
      <c r="AI20" s="40">
        <f>$B$51</f>
        <v>0</v>
      </c>
      <c r="AJ20" s="30">
        <f>$C$49</f>
        <v>0</v>
      </c>
      <c r="AK20" s="30">
        <f>$C$50</f>
        <v>0</v>
      </c>
      <c r="AL20" s="30">
        <f>$C$51</f>
        <v>0</v>
      </c>
      <c r="AM20" s="30">
        <f>$C$52</f>
        <v>0</v>
      </c>
      <c r="AN20" s="69"/>
      <c r="AO20" s="31">
        <f>$C$53</f>
        <v>0</v>
      </c>
      <c r="AP20" s="104">
        <f>$E$55</f>
        <v>0</v>
      </c>
      <c r="AQ20" s="31">
        <f>$E$56</f>
        <v>0</v>
      </c>
    </row>
    <row r="21" spans="1:43" ht="27.6" customHeight="1" thickBot="1" x14ac:dyDescent="0.2">
      <c r="A21" s="38" t="s">
        <v>61</v>
      </c>
      <c r="B21" s="160"/>
      <c r="C21" s="72"/>
      <c r="D21" s="76"/>
      <c r="E21" s="76"/>
      <c r="F21" s="155"/>
      <c r="G21" s="76"/>
      <c r="H21" s="44"/>
      <c r="I21" s="147"/>
      <c r="J21" s="157" t="str">
        <f t="shared" si="4"/>
        <v/>
      </c>
      <c r="K21" s="148"/>
      <c r="M21" s="38" t="s">
        <v>61</v>
      </c>
      <c r="N21" s="160"/>
      <c r="O21" s="72"/>
      <c r="P21" s="76"/>
      <c r="Q21" s="76"/>
      <c r="R21" s="155"/>
      <c r="S21" s="76"/>
      <c r="T21" s="44"/>
      <c r="U21" s="147"/>
      <c r="V21" s="157" t="str">
        <f t="shared" si="5"/>
        <v/>
      </c>
      <c r="W21" s="148"/>
      <c r="Y21" s="85" t="str">
        <f t="shared" si="6"/>
        <v/>
      </c>
      <c r="Z21" s="85" t="str">
        <f t="shared" si="7"/>
        <v/>
      </c>
      <c r="AA21" s="102" t="str">
        <f t="shared" si="0"/>
        <v/>
      </c>
      <c r="AB21" s="102" t="str">
        <f t="shared" si="1"/>
        <v/>
      </c>
      <c r="AC21" s="102" t="str">
        <f t="shared" si="2"/>
        <v/>
      </c>
      <c r="AD21" s="102" t="str">
        <f t="shared" si="3"/>
        <v/>
      </c>
    </row>
    <row r="22" spans="1:43" ht="27.6" customHeight="1" thickBot="1" x14ac:dyDescent="0.2">
      <c r="A22" s="37" t="s">
        <v>63</v>
      </c>
      <c r="B22" s="162"/>
      <c r="C22" s="73"/>
      <c r="D22" s="77"/>
      <c r="E22" s="77"/>
      <c r="F22" s="152"/>
      <c r="G22" s="77"/>
      <c r="H22" s="43"/>
      <c r="I22" s="153"/>
      <c r="J22" s="159" t="str">
        <f t="shared" si="4"/>
        <v/>
      </c>
      <c r="K22" s="154"/>
      <c r="M22" s="37" t="s">
        <v>63</v>
      </c>
      <c r="N22" s="162"/>
      <c r="O22" s="73"/>
      <c r="P22" s="77"/>
      <c r="Q22" s="77"/>
      <c r="R22" s="152"/>
      <c r="S22" s="77"/>
      <c r="T22" s="43"/>
      <c r="U22" s="153"/>
      <c r="V22" s="159" t="str">
        <f t="shared" si="5"/>
        <v/>
      </c>
      <c r="W22" s="154"/>
      <c r="Y22" s="85" t="str">
        <f t="shared" si="6"/>
        <v/>
      </c>
      <c r="Z22" s="85" t="str">
        <f t="shared" si="7"/>
        <v/>
      </c>
      <c r="AA22" s="102" t="str">
        <f t="shared" si="0"/>
        <v/>
      </c>
      <c r="AB22" s="102" t="str">
        <f t="shared" si="1"/>
        <v/>
      </c>
      <c r="AC22" s="102" t="str">
        <f t="shared" si="2"/>
        <v/>
      </c>
      <c r="AD22" s="102" t="str">
        <f t="shared" si="3"/>
        <v/>
      </c>
      <c r="AE22" s="111" t="s">
        <v>128</v>
      </c>
      <c r="AF22" s="31" t="s">
        <v>129</v>
      </c>
    </row>
    <row r="23" spans="1:43" ht="27.6" customHeight="1" x14ac:dyDescent="0.15">
      <c r="A23" s="35"/>
      <c r="B23" s="163"/>
      <c r="C23" s="74"/>
      <c r="D23" s="78"/>
      <c r="E23" s="78"/>
      <c r="F23" s="156"/>
      <c r="G23" s="78"/>
      <c r="H23" s="41"/>
      <c r="I23" s="147"/>
      <c r="J23" s="157" t="str">
        <f t="shared" si="4"/>
        <v/>
      </c>
      <c r="K23" s="148"/>
      <c r="M23" s="35"/>
      <c r="N23" s="163"/>
      <c r="O23" s="74"/>
      <c r="P23" s="78"/>
      <c r="Q23" s="78"/>
      <c r="R23" s="156"/>
      <c r="S23" s="78"/>
      <c r="T23" s="41"/>
      <c r="U23" s="147"/>
      <c r="V23" s="157" t="str">
        <f t="shared" si="5"/>
        <v/>
      </c>
      <c r="W23" s="148"/>
      <c r="Y23" s="85" t="str">
        <f t="shared" si="6"/>
        <v/>
      </c>
      <c r="Z23" s="85" t="str">
        <f t="shared" si="7"/>
        <v/>
      </c>
      <c r="AA23" s="102" t="str">
        <f t="shared" si="0"/>
        <v/>
      </c>
      <c r="AB23" s="102" t="str">
        <f t="shared" si="1"/>
        <v/>
      </c>
      <c r="AC23" s="102" t="str">
        <f t="shared" si="2"/>
        <v/>
      </c>
      <c r="AD23" s="102" t="str">
        <f t="shared" si="3"/>
        <v/>
      </c>
      <c r="AE23" s="27">
        <v>1301</v>
      </c>
      <c r="AF23" s="16" t="s">
        <v>124</v>
      </c>
    </row>
    <row r="24" spans="1:43" ht="27.6" customHeight="1" x14ac:dyDescent="0.15">
      <c r="A24" s="36"/>
      <c r="B24" s="161"/>
      <c r="C24" s="109"/>
      <c r="D24" s="110"/>
      <c r="E24" s="110"/>
      <c r="F24" s="149"/>
      <c r="G24" s="110"/>
      <c r="H24" s="42"/>
      <c r="I24" s="150"/>
      <c r="J24" s="158" t="str">
        <f t="shared" si="4"/>
        <v/>
      </c>
      <c r="K24" s="151"/>
      <c r="M24" s="36"/>
      <c r="N24" s="161"/>
      <c r="O24" s="109"/>
      <c r="P24" s="110"/>
      <c r="Q24" s="110"/>
      <c r="R24" s="149"/>
      <c r="S24" s="110"/>
      <c r="T24" s="42"/>
      <c r="U24" s="150"/>
      <c r="V24" s="158" t="str">
        <f t="shared" si="5"/>
        <v/>
      </c>
      <c r="W24" s="151"/>
      <c r="Y24" s="85" t="str">
        <f t="shared" si="6"/>
        <v/>
      </c>
      <c r="Z24" s="85" t="str">
        <f t="shared" si="7"/>
        <v/>
      </c>
      <c r="AA24" s="102" t="str">
        <f t="shared" si="0"/>
        <v/>
      </c>
      <c r="AB24" s="102" t="str">
        <f t="shared" si="1"/>
        <v/>
      </c>
      <c r="AC24" s="102" t="str">
        <f t="shared" si="2"/>
        <v/>
      </c>
      <c r="AD24" s="102" t="str">
        <f t="shared" si="3"/>
        <v/>
      </c>
      <c r="AE24" s="23">
        <v>1303</v>
      </c>
      <c r="AF24" s="17" t="s">
        <v>125</v>
      </c>
    </row>
    <row r="25" spans="1:43" ht="27.6" customHeight="1" x14ac:dyDescent="0.15">
      <c r="A25" s="36"/>
      <c r="B25" s="161"/>
      <c r="C25" s="109"/>
      <c r="D25" s="110"/>
      <c r="E25" s="110"/>
      <c r="F25" s="149"/>
      <c r="G25" s="110"/>
      <c r="H25" s="42"/>
      <c r="I25" s="150"/>
      <c r="J25" s="158" t="str">
        <f t="shared" si="4"/>
        <v/>
      </c>
      <c r="K25" s="151"/>
      <c r="M25" s="36"/>
      <c r="N25" s="161"/>
      <c r="O25" s="109"/>
      <c r="P25" s="110"/>
      <c r="Q25" s="110"/>
      <c r="R25" s="149"/>
      <c r="S25" s="110"/>
      <c r="T25" s="42"/>
      <c r="U25" s="150"/>
      <c r="V25" s="158" t="str">
        <f t="shared" si="5"/>
        <v/>
      </c>
      <c r="W25" s="151"/>
      <c r="Y25" s="85" t="str">
        <f t="shared" si="6"/>
        <v/>
      </c>
      <c r="Z25" s="85" t="str">
        <f t="shared" si="7"/>
        <v/>
      </c>
      <c r="AA25" s="102" t="str">
        <f t="shared" si="0"/>
        <v/>
      </c>
      <c r="AB25" s="102" t="str">
        <f t="shared" si="1"/>
        <v/>
      </c>
      <c r="AC25" s="102" t="str">
        <f t="shared" si="2"/>
        <v/>
      </c>
      <c r="AD25" s="102" t="str">
        <f t="shared" si="3"/>
        <v/>
      </c>
      <c r="AE25" s="23">
        <v>1305</v>
      </c>
      <c r="AF25" s="17" t="s">
        <v>126</v>
      </c>
    </row>
    <row r="26" spans="1:43" ht="27.6" customHeight="1" x14ac:dyDescent="0.15">
      <c r="A26" s="36"/>
      <c r="B26" s="161"/>
      <c r="C26" s="109"/>
      <c r="D26" s="110"/>
      <c r="E26" s="110"/>
      <c r="F26" s="149"/>
      <c r="G26" s="110"/>
      <c r="H26" s="42"/>
      <c r="I26" s="150"/>
      <c r="J26" s="158" t="str">
        <f t="shared" si="4"/>
        <v/>
      </c>
      <c r="K26" s="151"/>
      <c r="M26" s="36"/>
      <c r="N26" s="161"/>
      <c r="O26" s="109"/>
      <c r="P26" s="110"/>
      <c r="Q26" s="110"/>
      <c r="R26" s="149"/>
      <c r="S26" s="110"/>
      <c r="T26" s="42"/>
      <c r="U26" s="150"/>
      <c r="V26" s="158" t="str">
        <f t="shared" si="5"/>
        <v/>
      </c>
      <c r="W26" s="151"/>
      <c r="Y26" s="85" t="str">
        <f t="shared" si="6"/>
        <v/>
      </c>
      <c r="Z26" s="85" t="str">
        <f t="shared" si="7"/>
        <v/>
      </c>
      <c r="AA26" s="102" t="str">
        <f t="shared" si="0"/>
        <v/>
      </c>
      <c r="AB26" s="102" t="str">
        <f t="shared" si="1"/>
        <v/>
      </c>
      <c r="AC26" s="102" t="str">
        <f t="shared" si="2"/>
        <v/>
      </c>
      <c r="AD26" s="102" t="str">
        <f t="shared" si="3"/>
        <v/>
      </c>
      <c r="AE26" s="23">
        <v>1307</v>
      </c>
      <c r="AF26" s="17" t="s">
        <v>113</v>
      </c>
    </row>
    <row r="27" spans="1:43" ht="27.6" customHeight="1" x14ac:dyDescent="0.15">
      <c r="A27" s="36"/>
      <c r="B27" s="161"/>
      <c r="C27" s="109"/>
      <c r="D27" s="110"/>
      <c r="E27" s="110"/>
      <c r="F27" s="149"/>
      <c r="G27" s="110"/>
      <c r="H27" s="42"/>
      <c r="I27" s="150"/>
      <c r="J27" s="158" t="str">
        <f t="shared" si="4"/>
        <v/>
      </c>
      <c r="K27" s="151"/>
      <c r="M27" s="36"/>
      <c r="N27" s="161"/>
      <c r="O27" s="109"/>
      <c r="P27" s="110"/>
      <c r="Q27" s="110"/>
      <c r="R27" s="149"/>
      <c r="S27" s="110"/>
      <c r="T27" s="42"/>
      <c r="U27" s="150"/>
      <c r="V27" s="158" t="str">
        <f t="shared" si="5"/>
        <v/>
      </c>
      <c r="W27" s="151"/>
      <c r="Y27" s="85" t="str">
        <f t="shared" si="6"/>
        <v/>
      </c>
      <c r="Z27" s="85" t="str">
        <f t="shared" si="7"/>
        <v/>
      </c>
      <c r="AA27" s="102" t="str">
        <f t="shared" si="0"/>
        <v/>
      </c>
      <c r="AB27" s="102" t="str">
        <f t="shared" si="1"/>
        <v/>
      </c>
      <c r="AC27" s="102" t="str">
        <f t="shared" si="2"/>
        <v/>
      </c>
      <c r="AD27" s="102" t="str">
        <f t="shared" si="3"/>
        <v/>
      </c>
      <c r="AE27" s="23">
        <v>1309</v>
      </c>
      <c r="AF27" s="17" t="s">
        <v>114</v>
      </c>
    </row>
    <row r="28" spans="1:43" ht="27.6" customHeight="1" x14ac:dyDescent="0.15">
      <c r="A28" s="36"/>
      <c r="B28" s="161"/>
      <c r="C28" s="109"/>
      <c r="D28" s="110"/>
      <c r="E28" s="110"/>
      <c r="F28" s="149"/>
      <c r="G28" s="110"/>
      <c r="H28" s="42"/>
      <c r="I28" s="150"/>
      <c r="J28" s="158" t="str">
        <f t="shared" si="4"/>
        <v/>
      </c>
      <c r="K28" s="151"/>
      <c r="M28" s="36"/>
      <c r="N28" s="161"/>
      <c r="O28" s="109"/>
      <c r="P28" s="110"/>
      <c r="Q28" s="110"/>
      <c r="R28" s="149"/>
      <c r="S28" s="110"/>
      <c r="T28" s="42"/>
      <c r="U28" s="150"/>
      <c r="V28" s="158" t="str">
        <f t="shared" si="5"/>
        <v/>
      </c>
      <c r="W28" s="151"/>
      <c r="Y28" s="85" t="str">
        <f t="shared" si="6"/>
        <v/>
      </c>
      <c r="Z28" s="85" t="str">
        <f t="shared" si="7"/>
        <v/>
      </c>
      <c r="AA28" s="102" t="str">
        <f t="shared" si="0"/>
        <v/>
      </c>
      <c r="AB28" s="102" t="str">
        <f t="shared" si="1"/>
        <v/>
      </c>
      <c r="AC28" s="102" t="str">
        <f t="shared" si="2"/>
        <v/>
      </c>
      <c r="AD28" s="102" t="str">
        <f t="shared" si="3"/>
        <v/>
      </c>
      <c r="AE28" s="23">
        <v>1311</v>
      </c>
      <c r="AF28" s="17" t="s">
        <v>115</v>
      </c>
    </row>
    <row r="29" spans="1:43" ht="27.6" customHeight="1" x14ac:dyDescent="0.15">
      <c r="A29" s="36"/>
      <c r="B29" s="161"/>
      <c r="C29" s="109"/>
      <c r="D29" s="110"/>
      <c r="E29" s="110"/>
      <c r="F29" s="149"/>
      <c r="G29" s="110"/>
      <c r="H29" s="42"/>
      <c r="I29" s="150"/>
      <c r="J29" s="158" t="str">
        <f t="shared" si="4"/>
        <v/>
      </c>
      <c r="K29" s="151"/>
      <c r="M29" s="36"/>
      <c r="N29" s="161"/>
      <c r="O29" s="109"/>
      <c r="P29" s="110"/>
      <c r="Q29" s="110"/>
      <c r="R29" s="149"/>
      <c r="S29" s="110"/>
      <c r="T29" s="42"/>
      <c r="U29" s="150"/>
      <c r="V29" s="158" t="str">
        <f t="shared" si="5"/>
        <v/>
      </c>
      <c r="W29" s="151"/>
      <c r="Y29" s="85" t="str">
        <f t="shared" si="6"/>
        <v/>
      </c>
      <c r="Z29" s="85" t="str">
        <f t="shared" si="7"/>
        <v/>
      </c>
      <c r="AA29" s="102" t="str">
        <f t="shared" si="0"/>
        <v/>
      </c>
      <c r="AB29" s="102" t="str">
        <f t="shared" si="1"/>
        <v/>
      </c>
      <c r="AC29" s="102" t="str">
        <f t="shared" si="2"/>
        <v/>
      </c>
      <c r="AD29" s="102" t="str">
        <f t="shared" si="3"/>
        <v/>
      </c>
      <c r="AE29" s="23">
        <v>1313</v>
      </c>
      <c r="AF29" s="17" t="s">
        <v>127</v>
      </c>
    </row>
    <row r="30" spans="1:43" ht="27.6" customHeight="1" x14ac:dyDescent="0.15">
      <c r="A30" s="36"/>
      <c r="B30" s="161"/>
      <c r="C30" s="109"/>
      <c r="D30" s="110"/>
      <c r="E30" s="110"/>
      <c r="F30" s="149"/>
      <c r="G30" s="110"/>
      <c r="H30" s="42"/>
      <c r="I30" s="150"/>
      <c r="J30" s="158" t="str">
        <f t="shared" si="4"/>
        <v/>
      </c>
      <c r="K30" s="151"/>
      <c r="M30" s="36"/>
      <c r="N30" s="161"/>
      <c r="O30" s="109"/>
      <c r="P30" s="110"/>
      <c r="Q30" s="110"/>
      <c r="R30" s="149"/>
      <c r="S30" s="110"/>
      <c r="T30" s="42"/>
      <c r="U30" s="150"/>
      <c r="V30" s="158" t="str">
        <f t="shared" si="5"/>
        <v/>
      </c>
      <c r="W30" s="151"/>
      <c r="Y30" s="85" t="str">
        <f t="shared" si="6"/>
        <v/>
      </c>
      <c r="Z30" s="85" t="str">
        <f t="shared" si="7"/>
        <v/>
      </c>
      <c r="AA30" s="102" t="str">
        <f t="shared" si="0"/>
        <v/>
      </c>
      <c r="AB30" s="102" t="str">
        <f t="shared" si="1"/>
        <v/>
      </c>
      <c r="AC30" s="102" t="str">
        <f t="shared" si="2"/>
        <v/>
      </c>
      <c r="AD30" s="102" t="str">
        <f t="shared" si="3"/>
        <v/>
      </c>
      <c r="AE30" s="23">
        <v>1315</v>
      </c>
      <c r="AF30" s="17" t="s">
        <v>15</v>
      </c>
    </row>
    <row r="31" spans="1:43" ht="27.6" customHeight="1" x14ac:dyDescent="0.15">
      <c r="A31" s="36"/>
      <c r="B31" s="161"/>
      <c r="C31" s="109"/>
      <c r="D31" s="110"/>
      <c r="E31" s="110"/>
      <c r="F31" s="149"/>
      <c r="G31" s="110"/>
      <c r="H31" s="42"/>
      <c r="I31" s="150"/>
      <c r="J31" s="158" t="str">
        <f t="shared" si="4"/>
        <v/>
      </c>
      <c r="K31" s="151"/>
      <c r="M31" s="36"/>
      <c r="N31" s="161"/>
      <c r="O31" s="109"/>
      <c r="P31" s="110"/>
      <c r="Q31" s="110"/>
      <c r="R31" s="149"/>
      <c r="S31" s="110"/>
      <c r="T31" s="42"/>
      <c r="U31" s="150"/>
      <c r="V31" s="158" t="str">
        <f t="shared" si="5"/>
        <v/>
      </c>
      <c r="W31" s="151"/>
      <c r="Y31" s="85" t="str">
        <f t="shared" si="6"/>
        <v/>
      </c>
      <c r="Z31" s="85" t="str">
        <f t="shared" si="7"/>
        <v/>
      </c>
      <c r="AA31" s="102" t="str">
        <f t="shared" si="0"/>
        <v/>
      </c>
      <c r="AB31" s="102" t="str">
        <f t="shared" si="1"/>
        <v/>
      </c>
      <c r="AC31" s="102" t="str">
        <f t="shared" si="2"/>
        <v/>
      </c>
      <c r="AD31" s="102" t="str">
        <f t="shared" si="3"/>
        <v/>
      </c>
      <c r="AE31" s="23">
        <v>1317</v>
      </c>
      <c r="AF31" s="17" t="s">
        <v>15</v>
      </c>
    </row>
    <row r="32" spans="1:43" ht="27.6" customHeight="1" x14ac:dyDescent="0.15">
      <c r="A32" s="36"/>
      <c r="B32" s="161"/>
      <c r="C32" s="109"/>
      <c r="D32" s="110"/>
      <c r="E32" s="110"/>
      <c r="F32" s="149"/>
      <c r="G32" s="110"/>
      <c r="H32" s="42"/>
      <c r="I32" s="150"/>
      <c r="J32" s="158" t="str">
        <f t="shared" si="4"/>
        <v/>
      </c>
      <c r="K32" s="151"/>
      <c r="M32" s="36"/>
      <c r="N32" s="161"/>
      <c r="O32" s="109"/>
      <c r="P32" s="110"/>
      <c r="Q32" s="110"/>
      <c r="R32" s="149"/>
      <c r="S32" s="110"/>
      <c r="T32" s="42"/>
      <c r="U32" s="150"/>
      <c r="V32" s="158" t="str">
        <f t="shared" si="5"/>
        <v/>
      </c>
      <c r="W32" s="151"/>
      <c r="Y32" s="85" t="str">
        <f t="shared" si="6"/>
        <v/>
      </c>
      <c r="Z32" s="85" t="str">
        <f t="shared" si="7"/>
        <v/>
      </c>
      <c r="AA32" s="102" t="str">
        <f t="shared" si="0"/>
        <v/>
      </c>
      <c r="AB32" s="102" t="str">
        <f t="shared" si="1"/>
        <v/>
      </c>
      <c r="AC32" s="102" t="str">
        <f t="shared" si="2"/>
        <v/>
      </c>
      <c r="AD32" s="102" t="str">
        <f t="shared" si="3"/>
        <v/>
      </c>
      <c r="AE32" s="23">
        <v>1319</v>
      </c>
      <c r="AF32" s="17" t="s">
        <v>15</v>
      </c>
    </row>
    <row r="33" spans="1:32" ht="27.6" customHeight="1" x14ac:dyDescent="0.15">
      <c r="A33" s="36"/>
      <c r="B33" s="161"/>
      <c r="C33" s="109"/>
      <c r="D33" s="110"/>
      <c r="E33" s="110"/>
      <c r="F33" s="149"/>
      <c r="G33" s="110"/>
      <c r="H33" s="42"/>
      <c r="I33" s="150"/>
      <c r="J33" s="158" t="str">
        <f t="shared" si="4"/>
        <v/>
      </c>
      <c r="K33" s="151"/>
      <c r="M33" s="36"/>
      <c r="N33" s="161"/>
      <c r="O33" s="109"/>
      <c r="P33" s="110"/>
      <c r="Q33" s="110"/>
      <c r="R33" s="149"/>
      <c r="S33" s="110"/>
      <c r="T33" s="42"/>
      <c r="U33" s="150"/>
      <c r="V33" s="158" t="str">
        <f t="shared" si="5"/>
        <v/>
      </c>
      <c r="W33" s="151"/>
      <c r="Y33" s="85" t="str">
        <f t="shared" si="6"/>
        <v/>
      </c>
      <c r="Z33" s="85" t="str">
        <f t="shared" si="7"/>
        <v/>
      </c>
      <c r="AA33" s="102" t="str">
        <f t="shared" si="0"/>
        <v/>
      </c>
      <c r="AB33" s="102" t="str">
        <f t="shared" si="1"/>
        <v/>
      </c>
      <c r="AC33" s="102" t="str">
        <f t="shared" si="2"/>
        <v/>
      </c>
      <c r="AD33" s="102" t="str">
        <f t="shared" si="3"/>
        <v/>
      </c>
      <c r="AE33" s="23">
        <v>1321</v>
      </c>
      <c r="AF33" s="17" t="s">
        <v>15</v>
      </c>
    </row>
    <row r="34" spans="1:32" ht="27.6" customHeight="1" x14ac:dyDescent="0.15">
      <c r="A34" s="36"/>
      <c r="B34" s="161"/>
      <c r="C34" s="109"/>
      <c r="D34" s="110"/>
      <c r="E34" s="110"/>
      <c r="F34" s="149"/>
      <c r="G34" s="110"/>
      <c r="H34" s="42"/>
      <c r="I34" s="150"/>
      <c r="J34" s="158" t="str">
        <f t="shared" si="4"/>
        <v/>
      </c>
      <c r="K34" s="151"/>
      <c r="M34" s="36"/>
      <c r="N34" s="161"/>
      <c r="O34" s="109"/>
      <c r="P34" s="110"/>
      <c r="Q34" s="110"/>
      <c r="R34" s="149"/>
      <c r="S34" s="110"/>
      <c r="T34" s="42"/>
      <c r="U34" s="150"/>
      <c r="V34" s="158" t="str">
        <f t="shared" si="5"/>
        <v/>
      </c>
      <c r="W34" s="151"/>
      <c r="Y34" s="85" t="str">
        <f t="shared" si="6"/>
        <v/>
      </c>
      <c r="Z34" s="85" t="str">
        <f t="shared" si="7"/>
        <v/>
      </c>
      <c r="AA34" s="102" t="str">
        <f t="shared" si="0"/>
        <v/>
      </c>
      <c r="AB34" s="102" t="str">
        <f t="shared" si="1"/>
        <v/>
      </c>
      <c r="AC34" s="102" t="str">
        <f t="shared" si="2"/>
        <v/>
      </c>
      <c r="AD34" s="102" t="str">
        <f t="shared" si="3"/>
        <v/>
      </c>
      <c r="AE34" s="23">
        <v>1323</v>
      </c>
      <c r="AF34" s="17" t="s">
        <v>15</v>
      </c>
    </row>
    <row r="35" spans="1:32" ht="27.6" customHeight="1" x14ac:dyDescent="0.15">
      <c r="A35" s="36"/>
      <c r="B35" s="161"/>
      <c r="C35" s="109"/>
      <c r="D35" s="110"/>
      <c r="E35" s="110"/>
      <c r="F35" s="149"/>
      <c r="G35" s="110"/>
      <c r="H35" s="42"/>
      <c r="I35" s="150"/>
      <c r="J35" s="158" t="str">
        <f t="shared" si="4"/>
        <v/>
      </c>
      <c r="K35" s="151"/>
      <c r="M35" s="36"/>
      <c r="N35" s="161"/>
      <c r="O35" s="109"/>
      <c r="P35" s="110"/>
      <c r="Q35" s="110"/>
      <c r="R35" s="149"/>
      <c r="S35" s="110"/>
      <c r="T35" s="42"/>
      <c r="U35" s="150"/>
      <c r="V35" s="158" t="str">
        <f t="shared" si="5"/>
        <v/>
      </c>
      <c r="W35" s="151"/>
      <c r="Y35" s="85" t="str">
        <f t="shared" si="6"/>
        <v/>
      </c>
      <c r="Z35" s="85" t="str">
        <f t="shared" si="7"/>
        <v/>
      </c>
      <c r="AA35" s="102" t="str">
        <f t="shared" si="0"/>
        <v/>
      </c>
      <c r="AB35" s="102" t="str">
        <f t="shared" si="1"/>
        <v/>
      </c>
      <c r="AC35" s="102" t="str">
        <f t="shared" si="2"/>
        <v/>
      </c>
      <c r="AD35" s="102" t="str">
        <f t="shared" si="3"/>
        <v/>
      </c>
      <c r="AE35" s="23">
        <v>1325</v>
      </c>
      <c r="AF35" s="17" t="s">
        <v>15</v>
      </c>
    </row>
    <row r="36" spans="1:32" ht="27.6" customHeight="1" x14ac:dyDescent="0.15">
      <c r="A36" s="36"/>
      <c r="B36" s="161"/>
      <c r="C36" s="109"/>
      <c r="D36" s="110"/>
      <c r="E36" s="110"/>
      <c r="F36" s="149"/>
      <c r="G36" s="110"/>
      <c r="H36" s="42"/>
      <c r="I36" s="150"/>
      <c r="J36" s="158" t="str">
        <f t="shared" si="4"/>
        <v/>
      </c>
      <c r="K36" s="151"/>
      <c r="M36" s="36"/>
      <c r="N36" s="161"/>
      <c r="O36" s="109"/>
      <c r="P36" s="110"/>
      <c r="Q36" s="110"/>
      <c r="R36" s="149"/>
      <c r="S36" s="110"/>
      <c r="T36" s="42"/>
      <c r="U36" s="150"/>
      <c r="V36" s="158" t="str">
        <f t="shared" si="5"/>
        <v/>
      </c>
      <c r="W36" s="151"/>
      <c r="Y36" s="85" t="str">
        <f t="shared" si="6"/>
        <v/>
      </c>
      <c r="Z36" s="85" t="str">
        <f t="shared" si="7"/>
        <v/>
      </c>
      <c r="AA36" s="102" t="str">
        <f t="shared" si="0"/>
        <v/>
      </c>
      <c r="AB36" s="102" t="str">
        <f t="shared" si="1"/>
        <v/>
      </c>
      <c r="AC36" s="102" t="str">
        <f t="shared" si="2"/>
        <v/>
      </c>
      <c r="AD36" s="102" t="str">
        <f t="shared" si="3"/>
        <v/>
      </c>
      <c r="AE36" s="23">
        <v>1327</v>
      </c>
      <c r="AF36" s="17" t="s">
        <v>15</v>
      </c>
    </row>
    <row r="37" spans="1:32" ht="27.6" customHeight="1" x14ac:dyDescent="0.15">
      <c r="A37" s="36"/>
      <c r="B37" s="161"/>
      <c r="C37" s="109"/>
      <c r="D37" s="110"/>
      <c r="E37" s="110"/>
      <c r="F37" s="149"/>
      <c r="G37" s="110"/>
      <c r="H37" s="42"/>
      <c r="I37" s="150"/>
      <c r="J37" s="158" t="str">
        <f t="shared" si="4"/>
        <v/>
      </c>
      <c r="K37" s="151"/>
      <c r="M37" s="36"/>
      <c r="N37" s="161"/>
      <c r="O37" s="109"/>
      <c r="P37" s="110"/>
      <c r="Q37" s="110"/>
      <c r="R37" s="149"/>
      <c r="S37" s="110"/>
      <c r="T37" s="42"/>
      <c r="U37" s="150"/>
      <c r="V37" s="158" t="str">
        <f t="shared" si="5"/>
        <v/>
      </c>
      <c r="W37" s="151"/>
      <c r="Y37" s="85" t="str">
        <f t="shared" si="6"/>
        <v/>
      </c>
      <c r="Z37" s="85" t="str">
        <f t="shared" si="7"/>
        <v/>
      </c>
      <c r="AA37" s="102" t="str">
        <f t="shared" si="0"/>
        <v/>
      </c>
      <c r="AB37" s="102" t="str">
        <f t="shared" si="1"/>
        <v/>
      </c>
      <c r="AC37" s="102" t="str">
        <f t="shared" si="2"/>
        <v/>
      </c>
      <c r="AD37" s="102" t="str">
        <f t="shared" si="3"/>
        <v/>
      </c>
      <c r="AE37" s="23">
        <v>1329</v>
      </c>
      <c r="AF37" s="17" t="s">
        <v>15</v>
      </c>
    </row>
    <row r="38" spans="1:32" ht="27.6" customHeight="1" x14ac:dyDescent="0.15">
      <c r="A38" s="36"/>
      <c r="B38" s="161"/>
      <c r="C38" s="109"/>
      <c r="D38" s="110"/>
      <c r="E38" s="110"/>
      <c r="F38" s="149"/>
      <c r="G38" s="110"/>
      <c r="H38" s="42"/>
      <c r="I38" s="150"/>
      <c r="J38" s="158" t="str">
        <f t="shared" si="4"/>
        <v/>
      </c>
      <c r="K38" s="151"/>
      <c r="M38" s="36"/>
      <c r="N38" s="161"/>
      <c r="O38" s="109"/>
      <c r="P38" s="110"/>
      <c r="Q38" s="110"/>
      <c r="R38" s="149"/>
      <c r="S38" s="110"/>
      <c r="T38" s="42"/>
      <c r="U38" s="150"/>
      <c r="V38" s="158" t="str">
        <f t="shared" si="5"/>
        <v/>
      </c>
      <c r="W38" s="151"/>
      <c r="Y38" s="85" t="str">
        <f t="shared" si="6"/>
        <v/>
      </c>
      <c r="Z38" s="85" t="str">
        <f t="shared" si="7"/>
        <v/>
      </c>
      <c r="AA38" s="102" t="str">
        <f t="shared" si="0"/>
        <v/>
      </c>
      <c r="AB38" s="102" t="str">
        <f t="shared" si="1"/>
        <v/>
      </c>
      <c r="AC38" s="102" t="str">
        <f t="shared" si="2"/>
        <v/>
      </c>
      <c r="AD38" s="102" t="str">
        <f t="shared" si="3"/>
        <v/>
      </c>
      <c r="AE38" s="23">
        <v>1331</v>
      </c>
      <c r="AF38" s="17" t="s">
        <v>15</v>
      </c>
    </row>
    <row r="39" spans="1:32" ht="27.6" customHeight="1" x14ac:dyDescent="0.15">
      <c r="A39" s="36"/>
      <c r="B39" s="161"/>
      <c r="C39" s="109"/>
      <c r="D39" s="110"/>
      <c r="E39" s="110"/>
      <c r="F39" s="149"/>
      <c r="G39" s="110"/>
      <c r="H39" s="42"/>
      <c r="I39" s="150"/>
      <c r="J39" s="158" t="str">
        <f t="shared" si="4"/>
        <v/>
      </c>
      <c r="K39" s="151"/>
      <c r="M39" s="36"/>
      <c r="N39" s="161"/>
      <c r="O39" s="109"/>
      <c r="P39" s="110"/>
      <c r="Q39" s="110"/>
      <c r="R39" s="149"/>
      <c r="S39" s="110"/>
      <c r="T39" s="42"/>
      <c r="U39" s="150"/>
      <c r="V39" s="158" t="str">
        <f t="shared" si="5"/>
        <v/>
      </c>
      <c r="W39" s="151"/>
      <c r="Y39" s="85" t="str">
        <f t="shared" si="6"/>
        <v/>
      </c>
      <c r="Z39" s="85" t="str">
        <f t="shared" si="7"/>
        <v/>
      </c>
      <c r="AA39" s="102" t="str">
        <f t="shared" si="0"/>
        <v/>
      </c>
      <c r="AB39" s="102" t="str">
        <f t="shared" si="1"/>
        <v/>
      </c>
      <c r="AC39" s="102" t="str">
        <f t="shared" si="2"/>
        <v/>
      </c>
      <c r="AD39" s="102" t="str">
        <f t="shared" si="3"/>
        <v/>
      </c>
      <c r="AE39" s="23">
        <v>1333</v>
      </c>
      <c r="AF39" s="17" t="s">
        <v>15</v>
      </c>
    </row>
    <row r="40" spans="1:32" ht="27.6" customHeight="1" thickBot="1" x14ac:dyDescent="0.2">
      <c r="A40" s="36"/>
      <c r="B40" s="161"/>
      <c r="C40" s="109"/>
      <c r="D40" s="110"/>
      <c r="E40" s="110"/>
      <c r="F40" s="149"/>
      <c r="G40" s="110"/>
      <c r="H40" s="42"/>
      <c r="I40" s="150"/>
      <c r="J40" s="158" t="str">
        <f t="shared" si="4"/>
        <v/>
      </c>
      <c r="K40" s="151"/>
      <c r="M40" s="37"/>
      <c r="N40" s="162"/>
      <c r="O40" s="73"/>
      <c r="P40" s="77"/>
      <c r="Q40" s="77"/>
      <c r="R40" s="149"/>
      <c r="S40" s="77"/>
      <c r="T40" s="43"/>
      <c r="U40" s="153"/>
      <c r="V40" s="159" t="str">
        <f t="shared" si="5"/>
        <v/>
      </c>
      <c r="W40" s="154"/>
      <c r="Y40" s="85" t="str">
        <f t="shared" si="6"/>
        <v/>
      </c>
      <c r="Z40" s="85" t="str">
        <f t="shared" si="7"/>
        <v/>
      </c>
      <c r="AA40" s="102" t="str">
        <f t="shared" si="0"/>
        <v/>
      </c>
      <c r="AB40" s="102" t="str">
        <f t="shared" si="1"/>
        <v/>
      </c>
      <c r="AC40" s="102" t="str">
        <f t="shared" si="2"/>
        <v/>
      </c>
      <c r="AD40" s="102" t="str">
        <f t="shared" si="3"/>
        <v/>
      </c>
      <c r="AE40" s="24">
        <v>1335</v>
      </c>
      <c r="AF40" s="18" t="s">
        <v>15</v>
      </c>
    </row>
    <row r="41" spans="1:32" ht="27.6" customHeight="1" x14ac:dyDescent="0.15">
      <c r="A41" s="36"/>
      <c r="B41" s="161"/>
      <c r="C41" s="109"/>
      <c r="D41" s="110"/>
      <c r="E41" s="110"/>
      <c r="F41" s="149"/>
      <c r="G41" s="110"/>
      <c r="H41" s="42"/>
      <c r="I41" s="150"/>
      <c r="J41" s="158" t="str">
        <f t="shared" si="4"/>
        <v/>
      </c>
      <c r="K41" s="151"/>
      <c r="M41" s="128" t="s">
        <v>135</v>
      </c>
      <c r="N41" s="129"/>
      <c r="O41" s="129"/>
      <c r="P41" s="129"/>
      <c r="Q41" s="129"/>
      <c r="R41" s="129"/>
      <c r="S41" s="129"/>
      <c r="T41" s="129"/>
      <c r="U41" s="129"/>
      <c r="V41" s="105"/>
      <c r="W41" s="84"/>
      <c r="Y41" s="85" t="str">
        <f t="shared" si="6"/>
        <v/>
      </c>
      <c r="Z41" s="85" t="str">
        <f t="shared" si="7"/>
        <v/>
      </c>
      <c r="AA41" s="102" t="str">
        <f t="shared" si="0"/>
        <v/>
      </c>
      <c r="AB41" s="102" t="str">
        <f t="shared" si="1"/>
        <v/>
      </c>
      <c r="AC41" s="85" t="str">
        <f t="shared" si="2"/>
        <v/>
      </c>
      <c r="AD41" s="85" t="str">
        <f t="shared" si="3"/>
        <v/>
      </c>
      <c r="AF41" s="6" t="s">
        <v>15</v>
      </c>
    </row>
    <row r="42" spans="1:32" ht="27.6" customHeight="1" x14ac:dyDescent="0.15">
      <c r="A42" s="36"/>
      <c r="B42" s="161"/>
      <c r="C42" s="109"/>
      <c r="D42" s="110"/>
      <c r="E42" s="110"/>
      <c r="F42" s="149"/>
      <c r="G42" s="110"/>
      <c r="H42" s="42"/>
      <c r="I42" s="150"/>
      <c r="J42" s="158" t="str">
        <f t="shared" si="4"/>
        <v/>
      </c>
      <c r="K42" s="151"/>
      <c r="M42" s="130"/>
      <c r="N42" s="130"/>
      <c r="O42" s="130"/>
      <c r="P42" s="130"/>
      <c r="Q42" s="130"/>
      <c r="R42" s="130"/>
      <c r="S42" s="130"/>
      <c r="T42" s="130"/>
      <c r="U42" s="130"/>
      <c r="V42" s="105"/>
      <c r="W42" s="84"/>
      <c r="Y42" s="85" t="str">
        <f t="shared" si="6"/>
        <v/>
      </c>
      <c r="Z42" s="85" t="str">
        <f t="shared" si="7"/>
        <v/>
      </c>
      <c r="AA42" s="102" t="str">
        <f t="shared" si="0"/>
        <v/>
      </c>
      <c r="AB42" s="102" t="str">
        <f t="shared" si="1"/>
        <v/>
      </c>
      <c r="AC42" s="85" t="str">
        <f t="shared" si="2"/>
        <v/>
      </c>
      <c r="AD42" s="85" t="str">
        <f t="shared" si="3"/>
        <v/>
      </c>
      <c r="AF42" s="6" t="s">
        <v>15</v>
      </c>
    </row>
    <row r="43" spans="1:32" ht="27.6" customHeight="1" x14ac:dyDescent="0.15">
      <c r="A43" s="36"/>
      <c r="B43" s="161"/>
      <c r="C43" s="109"/>
      <c r="D43" s="110"/>
      <c r="E43" s="110"/>
      <c r="F43" s="149"/>
      <c r="G43" s="110"/>
      <c r="H43" s="42"/>
      <c r="I43" s="150"/>
      <c r="J43" s="158" t="str">
        <f t="shared" si="4"/>
        <v/>
      </c>
      <c r="K43" s="151"/>
      <c r="M43" s="130"/>
      <c r="N43" s="130"/>
      <c r="O43" s="130"/>
      <c r="P43" s="130"/>
      <c r="Q43" s="130"/>
      <c r="R43" s="130"/>
      <c r="S43" s="130"/>
      <c r="T43" s="130"/>
      <c r="U43" s="130"/>
      <c r="V43" s="105"/>
      <c r="W43" s="84"/>
      <c r="Y43" s="85" t="str">
        <f t="shared" si="6"/>
        <v/>
      </c>
      <c r="Z43" s="85" t="str">
        <f t="shared" si="7"/>
        <v/>
      </c>
      <c r="AA43" s="102" t="str">
        <f t="shared" si="0"/>
        <v/>
      </c>
      <c r="AB43" s="102" t="str">
        <f t="shared" si="1"/>
        <v/>
      </c>
      <c r="AC43" s="85" t="str">
        <f t="shared" si="2"/>
        <v/>
      </c>
      <c r="AD43" s="85" t="str">
        <f t="shared" si="3"/>
        <v/>
      </c>
      <c r="AF43" s="6" t="s">
        <v>15</v>
      </c>
    </row>
    <row r="44" spans="1:32" ht="27.6" customHeight="1" x14ac:dyDescent="0.15">
      <c r="A44" s="36"/>
      <c r="B44" s="161"/>
      <c r="C44" s="109"/>
      <c r="D44" s="110"/>
      <c r="E44" s="110"/>
      <c r="F44" s="149"/>
      <c r="G44" s="110"/>
      <c r="H44" s="42"/>
      <c r="I44" s="150"/>
      <c r="J44" s="158" t="str">
        <f t="shared" si="4"/>
        <v/>
      </c>
      <c r="K44" s="151"/>
      <c r="M44" s="20"/>
      <c r="N44" s="118" t="s">
        <v>122</v>
      </c>
      <c r="O44" s="118"/>
      <c r="P44" s="119" t="str">
        <f>IF($B$4="","",$B$4)</f>
        <v/>
      </c>
      <c r="Q44" s="119"/>
      <c r="R44" s="119"/>
      <c r="S44" s="119"/>
      <c r="T44" s="119"/>
      <c r="U44" s="21"/>
      <c r="V44" s="21"/>
      <c r="W44" s="21"/>
      <c r="Y44" s="85" t="str">
        <f t="shared" si="6"/>
        <v/>
      </c>
      <c r="Z44" s="85" t="str">
        <f t="shared" si="7"/>
        <v/>
      </c>
      <c r="AA44" s="102" t="str">
        <f t="shared" si="0"/>
        <v/>
      </c>
      <c r="AB44" s="102" t="str">
        <f t="shared" si="1"/>
        <v/>
      </c>
      <c r="AC44" s="85" t="str">
        <f t="shared" si="2"/>
        <v/>
      </c>
      <c r="AD44" s="85" t="str">
        <f t="shared" si="3"/>
        <v/>
      </c>
      <c r="AF44" s="6" t="s">
        <v>15</v>
      </c>
    </row>
    <row r="45" spans="1:32" ht="27.6" customHeight="1" x14ac:dyDescent="0.15">
      <c r="A45" s="36"/>
      <c r="B45" s="161"/>
      <c r="C45" s="109"/>
      <c r="D45" s="110"/>
      <c r="E45" s="110"/>
      <c r="F45" s="149"/>
      <c r="G45" s="110"/>
      <c r="H45" s="42"/>
      <c r="I45" s="150"/>
      <c r="J45" s="158" t="str">
        <f t="shared" si="4"/>
        <v/>
      </c>
      <c r="K45" s="151"/>
      <c r="M45" s="20"/>
      <c r="N45" s="118" t="s">
        <v>13</v>
      </c>
      <c r="O45" s="118"/>
      <c r="P45" s="139"/>
      <c r="Q45" s="139"/>
      <c r="R45" s="139"/>
      <c r="S45" s="139"/>
      <c r="T45" s="139"/>
      <c r="U45" s="21"/>
      <c r="V45" s="21"/>
      <c r="W45" s="21"/>
      <c r="Y45" s="85" t="str">
        <f t="shared" si="6"/>
        <v/>
      </c>
      <c r="Z45" s="85" t="str">
        <f t="shared" si="7"/>
        <v/>
      </c>
      <c r="AA45" s="102" t="str">
        <f t="shared" si="0"/>
        <v/>
      </c>
      <c r="AB45" s="102" t="str">
        <f t="shared" si="1"/>
        <v/>
      </c>
      <c r="AC45" s="85" t="str">
        <f t="shared" si="2"/>
        <v/>
      </c>
      <c r="AD45" s="85" t="str">
        <f t="shared" si="3"/>
        <v/>
      </c>
      <c r="AF45" s="6" t="s">
        <v>15</v>
      </c>
    </row>
    <row r="46" spans="1:32" ht="27.6" customHeight="1" thickBot="1" x14ac:dyDescent="0.2">
      <c r="A46" s="37"/>
      <c r="B46" s="162"/>
      <c r="C46" s="73"/>
      <c r="D46" s="77"/>
      <c r="E46" s="77"/>
      <c r="F46" s="152"/>
      <c r="G46" s="77"/>
      <c r="H46" s="43"/>
      <c r="I46" s="153"/>
      <c r="J46" s="159" t="str">
        <f t="shared" si="4"/>
        <v/>
      </c>
      <c r="K46" s="154"/>
      <c r="M46" s="20"/>
      <c r="N46" s="118" t="s">
        <v>7</v>
      </c>
      <c r="O46" s="118"/>
      <c r="P46" s="139"/>
      <c r="Q46" s="139"/>
      <c r="R46" s="139"/>
      <c r="S46" s="139"/>
      <c r="T46" s="139"/>
      <c r="U46" s="21"/>
      <c r="V46" s="21"/>
      <c r="W46" s="21"/>
      <c r="Y46" s="85" t="str">
        <f t="shared" si="6"/>
        <v/>
      </c>
      <c r="Z46" s="85" t="str">
        <f t="shared" si="7"/>
        <v/>
      </c>
      <c r="AA46" s="102" t="str">
        <f t="shared" si="0"/>
        <v/>
      </c>
      <c r="AB46" s="102" t="str">
        <f t="shared" si="1"/>
        <v/>
      </c>
      <c r="AC46" s="85" t="str">
        <f t="shared" si="2"/>
        <v/>
      </c>
      <c r="AD46" s="85" t="str">
        <f t="shared" si="3"/>
        <v/>
      </c>
      <c r="AF46" s="6" t="s">
        <v>15</v>
      </c>
    </row>
    <row r="47" spans="1:32" ht="27.6" customHeight="1" thickBot="1" x14ac:dyDescent="0.2">
      <c r="N47" s="169" t="s">
        <v>119</v>
      </c>
      <c r="O47" s="169"/>
      <c r="P47" s="146">
        <f ca="1">NOW()</f>
        <v>43657.891856944443</v>
      </c>
      <c r="Q47" s="146"/>
      <c r="AF47" s="6" t="s">
        <v>15</v>
      </c>
    </row>
    <row r="48" spans="1:32" ht="27.6" customHeight="1" thickBot="1" x14ac:dyDescent="0.2">
      <c r="A48" s="29" t="s">
        <v>43</v>
      </c>
      <c r="B48" s="30" t="s">
        <v>16</v>
      </c>
      <c r="C48" s="31" t="s">
        <v>44</v>
      </c>
      <c r="D48" s="67"/>
      <c r="E48" s="8"/>
      <c r="F48" s="8"/>
      <c r="G48" s="8"/>
      <c r="H48" s="8"/>
      <c r="I48" s="8"/>
      <c r="J48" s="106"/>
      <c r="K48" s="86"/>
      <c r="L48" s="8"/>
      <c r="M48" s="8"/>
    </row>
    <row r="49" spans="1:24" ht="27.6" customHeight="1" thickBot="1" x14ac:dyDescent="0.2">
      <c r="A49" s="27" t="s">
        <v>9</v>
      </c>
      <c r="B49" s="28">
        <f>INT(SUMPRODUCT(1/SUBSTITUTE(COUNTIF(D7:D46,D7:D46),0,100)))</f>
        <v>0</v>
      </c>
      <c r="C49" s="66">
        <f>COUNTA(D7:D46)</f>
        <v>0</v>
      </c>
      <c r="D49" s="141"/>
      <c r="E49" s="142"/>
      <c r="F49" s="142"/>
      <c r="G49" s="142"/>
      <c r="H49" s="142"/>
      <c r="I49" s="142"/>
      <c r="J49" s="142"/>
      <c r="K49" s="142"/>
      <c r="L49" s="142"/>
      <c r="M49" s="142"/>
      <c r="P49" s="32" t="s">
        <v>120</v>
      </c>
      <c r="Q49" s="131"/>
      <c r="R49" s="131"/>
      <c r="S49" s="131"/>
      <c r="T49" s="131"/>
      <c r="U49" s="33" t="s">
        <v>121</v>
      </c>
      <c r="V49" s="46"/>
      <c r="W49" s="46"/>
    </row>
    <row r="50" spans="1:24" ht="27.6" customHeight="1" x14ac:dyDescent="0.15">
      <c r="A50" s="23" t="s">
        <v>10</v>
      </c>
      <c r="B50" s="25">
        <f>INT(SUMPRODUCT(1/SUBSTITUTE(COUNTIF(P7:P40,P7:P40),0,100)))</f>
        <v>0</v>
      </c>
      <c r="C50" s="10">
        <f>COUNTA(P7:P40)</f>
        <v>0</v>
      </c>
      <c r="D50" s="143" t="str">
        <f>IF(C51=0," のべ種目数　　　種目× ５００  円　＝　                 　円","のべ種目数　"&amp;C51&amp;"　種目×　５００　円　＝　"&amp;C52&amp;"　円")</f>
        <v xml:space="preserve"> のべ種目数　　　種目× ５００  円　＝　                 　円</v>
      </c>
      <c r="E50" s="144"/>
      <c r="F50" s="144"/>
      <c r="G50" s="144"/>
      <c r="H50" s="144"/>
      <c r="I50" s="144"/>
      <c r="J50" s="144"/>
      <c r="K50" s="144"/>
      <c r="L50" s="144"/>
      <c r="M50" s="145"/>
      <c r="W50" s="86"/>
    </row>
    <row r="51" spans="1:24" ht="27.6" customHeight="1" thickBot="1" x14ac:dyDescent="0.2">
      <c r="A51" s="24" t="s">
        <v>12</v>
      </c>
      <c r="B51" s="26">
        <f>SUM(B49:B50)</f>
        <v>0</v>
      </c>
      <c r="C51" s="11">
        <f>SUM(C49:C50)</f>
        <v>0</v>
      </c>
      <c r="D51" s="120" t="str">
        <f>IF(C53=0,"合計金額　　　            　円","合計　"&amp;C53&amp;"　円")</f>
        <v>合計金額　　　            　円</v>
      </c>
      <c r="E51" s="120"/>
      <c r="F51" s="120"/>
      <c r="G51" s="120"/>
      <c r="H51" s="120"/>
      <c r="I51" s="120"/>
      <c r="J51" s="120"/>
      <c r="K51" s="120"/>
      <c r="L51" s="120"/>
      <c r="M51" s="121"/>
      <c r="P51" s="81" t="s">
        <v>41</v>
      </c>
      <c r="Q51" s="131"/>
      <c r="R51" s="131"/>
      <c r="S51" s="131"/>
      <c r="T51" s="131"/>
      <c r="U51" s="82" t="s">
        <v>14</v>
      </c>
      <c r="V51" s="46"/>
      <c r="W51" s="46"/>
    </row>
    <row r="52" spans="1:24" ht="27.6" hidden="1" customHeight="1" x14ac:dyDescent="0.15">
      <c r="A52" s="34"/>
      <c r="B52" s="34"/>
      <c r="C52" s="34">
        <f>C51*500</f>
        <v>0</v>
      </c>
      <c r="P52" s="32"/>
      <c r="Q52" s="140"/>
      <c r="R52" s="140"/>
      <c r="S52" s="140"/>
      <c r="T52" s="140"/>
      <c r="U52" s="46"/>
      <c r="V52" s="46"/>
      <c r="W52" s="46"/>
    </row>
    <row r="53" spans="1:24" ht="27.6" hidden="1" customHeight="1" x14ac:dyDescent="0.15">
      <c r="A53" s="34"/>
      <c r="B53" s="34"/>
      <c r="C53" s="34">
        <f>SUM(B53,C52)</f>
        <v>0</v>
      </c>
      <c r="Q53" s="103"/>
      <c r="R53" s="103"/>
      <c r="S53" s="103"/>
      <c r="T53" s="103"/>
      <c r="U53" s="103"/>
      <c r="V53" s="106"/>
      <c r="W53" s="103"/>
    </row>
    <row r="54" spans="1:24" ht="14.25" hidden="1" thickBot="1" x14ac:dyDescent="0.2"/>
    <row r="55" spans="1:24" ht="27" hidden="1" customHeight="1" x14ac:dyDescent="0.15">
      <c r="B55" s="133" t="s">
        <v>105</v>
      </c>
      <c r="C55" s="134"/>
      <c r="D55" s="22" t="s">
        <v>107</v>
      </c>
      <c r="E55" s="80"/>
      <c r="X55" s="6" t="s">
        <v>111</v>
      </c>
    </row>
    <row r="56" spans="1:24" ht="27" hidden="1" customHeight="1" thickBot="1" x14ac:dyDescent="0.2">
      <c r="B56" s="135" t="s">
        <v>106</v>
      </c>
      <c r="C56" s="136"/>
      <c r="D56" s="11" t="s">
        <v>108</v>
      </c>
      <c r="E56" s="79"/>
      <c r="X56" s="6" t="s">
        <v>112</v>
      </c>
    </row>
  </sheetData>
  <mergeCells count="26">
    <mergeCell ref="P47:Q47"/>
    <mergeCell ref="N47:O47"/>
    <mergeCell ref="B6:C6"/>
    <mergeCell ref="N6:O6"/>
    <mergeCell ref="A1:B1"/>
    <mergeCell ref="B55:C55"/>
    <mergeCell ref="B56:C56"/>
    <mergeCell ref="Q52:T52"/>
    <mergeCell ref="M41:U43"/>
    <mergeCell ref="N44:O44"/>
    <mergeCell ref="P44:T44"/>
    <mergeCell ref="N45:O45"/>
    <mergeCell ref="P45:T45"/>
    <mergeCell ref="N46:O46"/>
    <mergeCell ref="P46:T46"/>
    <mergeCell ref="D49:M49"/>
    <mergeCell ref="Q49:T49"/>
    <mergeCell ref="D50:M50"/>
    <mergeCell ref="D51:M51"/>
    <mergeCell ref="Q51:T51"/>
    <mergeCell ref="AE8:AG9"/>
    <mergeCell ref="Q1:S1"/>
    <mergeCell ref="T1:U1"/>
    <mergeCell ref="C2:Q2"/>
    <mergeCell ref="S2:X2"/>
    <mergeCell ref="B4:I4"/>
  </mergeCells>
  <phoneticPr fontId="1"/>
  <conditionalFormatting sqref="I7">
    <cfRule type="cellIs" dxfId="73" priority="170" operator="notBetween">
      <formula>$AA7</formula>
      <formula>$AB7</formula>
    </cfRule>
  </conditionalFormatting>
  <conditionalFormatting sqref="I8">
    <cfRule type="cellIs" dxfId="72" priority="165" operator="notBetween">
      <formula>$AA8</formula>
      <formula>$AB8</formula>
    </cfRule>
  </conditionalFormatting>
  <conditionalFormatting sqref="I9">
    <cfRule type="cellIs" dxfId="71" priority="164" operator="notBetween">
      <formula>$AA9</formula>
      <formula>$AB9</formula>
    </cfRule>
  </conditionalFormatting>
  <conditionalFormatting sqref="I10">
    <cfRule type="cellIs" dxfId="70" priority="163" operator="notBetween">
      <formula>$AA10</formula>
      <formula>$AB10</formula>
    </cfRule>
  </conditionalFormatting>
  <conditionalFormatting sqref="I11">
    <cfRule type="cellIs" dxfId="69" priority="162" operator="notBetween">
      <formula>$AA11</formula>
      <formula>$AB11</formula>
    </cfRule>
  </conditionalFormatting>
  <conditionalFormatting sqref="I12">
    <cfRule type="cellIs" dxfId="68" priority="161" operator="notBetween">
      <formula>$AA12</formula>
      <formula>$AB12</formula>
    </cfRule>
  </conditionalFormatting>
  <conditionalFormatting sqref="I13">
    <cfRule type="cellIs" dxfId="67" priority="160" operator="notBetween">
      <formula>$AA13</formula>
      <formula>$AB13</formula>
    </cfRule>
  </conditionalFormatting>
  <conditionalFormatting sqref="I14">
    <cfRule type="cellIs" dxfId="66" priority="159" operator="notBetween">
      <formula>$AA14</formula>
      <formula>$AB14</formula>
    </cfRule>
  </conditionalFormatting>
  <conditionalFormatting sqref="I15">
    <cfRule type="cellIs" dxfId="65" priority="158" operator="notBetween">
      <formula>$AA15</formula>
      <formula>$AB15</formula>
    </cfRule>
  </conditionalFormatting>
  <conditionalFormatting sqref="I16">
    <cfRule type="cellIs" dxfId="64" priority="157" operator="notBetween">
      <formula>$AA16</formula>
      <formula>$AB16</formula>
    </cfRule>
  </conditionalFormatting>
  <conditionalFormatting sqref="I17">
    <cfRule type="cellIs" dxfId="63" priority="156" operator="notBetween">
      <formula>$AA17</formula>
      <formula>$AB17</formula>
    </cfRule>
  </conditionalFormatting>
  <conditionalFormatting sqref="I18">
    <cfRule type="cellIs" dxfId="62" priority="155" operator="notBetween">
      <formula>$AA18</formula>
      <formula>$AB18</formula>
    </cfRule>
  </conditionalFormatting>
  <conditionalFormatting sqref="I19">
    <cfRule type="cellIs" dxfId="61" priority="154" operator="notBetween">
      <formula>$AA19</formula>
      <formula>$AB19</formula>
    </cfRule>
  </conditionalFormatting>
  <conditionalFormatting sqref="I20">
    <cfRule type="cellIs" dxfId="60" priority="153" operator="notBetween">
      <formula>$AA20</formula>
      <formula>$AB20</formula>
    </cfRule>
  </conditionalFormatting>
  <conditionalFormatting sqref="I21">
    <cfRule type="cellIs" dxfId="59" priority="152" operator="notBetween">
      <formula>$AA21</formula>
      <formula>$AB21</formula>
    </cfRule>
  </conditionalFormatting>
  <conditionalFormatting sqref="I22">
    <cfRule type="cellIs" dxfId="58" priority="150" operator="notBetween">
      <formula>$AA22</formula>
      <formula>$AB22</formula>
    </cfRule>
  </conditionalFormatting>
  <conditionalFormatting sqref="I23">
    <cfRule type="cellIs" dxfId="57" priority="149" operator="notBetween">
      <formula>$AA23</formula>
      <formula>$AB23</formula>
    </cfRule>
  </conditionalFormatting>
  <conditionalFormatting sqref="I24">
    <cfRule type="cellIs" dxfId="56" priority="148" operator="notBetween">
      <formula>$AA24</formula>
      <formula>$AB24</formula>
    </cfRule>
  </conditionalFormatting>
  <conditionalFormatting sqref="I25">
    <cfRule type="cellIs" dxfId="55" priority="147" operator="notBetween">
      <formula>$AA25</formula>
      <formula>$AB25</formula>
    </cfRule>
  </conditionalFormatting>
  <conditionalFormatting sqref="I26">
    <cfRule type="cellIs" dxfId="54" priority="146" operator="notBetween">
      <formula>$AA26</formula>
      <formula>$AB26</formula>
    </cfRule>
  </conditionalFormatting>
  <conditionalFormatting sqref="I27">
    <cfRule type="cellIs" dxfId="53" priority="145" operator="notBetween">
      <formula>$AA27</formula>
      <formula>$AB27</formula>
    </cfRule>
  </conditionalFormatting>
  <conditionalFormatting sqref="I28">
    <cfRule type="cellIs" dxfId="52" priority="144" operator="notBetween">
      <formula>$AA28</formula>
      <formula>$AB28</formula>
    </cfRule>
  </conditionalFormatting>
  <conditionalFormatting sqref="I29">
    <cfRule type="cellIs" dxfId="51" priority="143" operator="notBetween">
      <formula>$AA29</formula>
      <formula>$AB29</formula>
    </cfRule>
  </conditionalFormatting>
  <conditionalFormatting sqref="I30">
    <cfRule type="cellIs" dxfId="50" priority="142" operator="notBetween">
      <formula>$AA30</formula>
      <formula>$AB30</formula>
    </cfRule>
  </conditionalFormatting>
  <conditionalFormatting sqref="I31">
    <cfRule type="cellIs" dxfId="49" priority="140" operator="notBetween">
      <formula>$AA31</formula>
      <formula>$AB31</formula>
    </cfRule>
  </conditionalFormatting>
  <conditionalFormatting sqref="I32">
    <cfRule type="cellIs" dxfId="48" priority="139" operator="notBetween">
      <formula>$AA32</formula>
      <formula>$AB32</formula>
    </cfRule>
  </conditionalFormatting>
  <conditionalFormatting sqref="I33">
    <cfRule type="cellIs" dxfId="47" priority="138" operator="notBetween">
      <formula>$AA33</formula>
      <formula>$AB33</formula>
    </cfRule>
  </conditionalFormatting>
  <conditionalFormatting sqref="I34">
    <cfRule type="cellIs" dxfId="46" priority="137" operator="notBetween">
      <formula>$AA34</formula>
      <formula>$AB34</formula>
    </cfRule>
  </conditionalFormatting>
  <conditionalFormatting sqref="I35">
    <cfRule type="cellIs" dxfId="45" priority="136" operator="notBetween">
      <formula>$AA35</formula>
      <formula>$AB35</formula>
    </cfRule>
  </conditionalFormatting>
  <conditionalFormatting sqref="I36">
    <cfRule type="cellIs" dxfId="44" priority="135" operator="notBetween">
      <formula>$AA36</formula>
      <formula>$AB36</formula>
    </cfRule>
  </conditionalFormatting>
  <conditionalFormatting sqref="I37">
    <cfRule type="cellIs" dxfId="43" priority="134" operator="notBetween">
      <formula>$AA37</formula>
      <formula>$AB37</formula>
    </cfRule>
  </conditionalFormatting>
  <conditionalFormatting sqref="I38">
    <cfRule type="cellIs" dxfId="42" priority="133" operator="notBetween">
      <formula>$AA38</formula>
      <formula>$AB38</formula>
    </cfRule>
  </conditionalFormatting>
  <conditionalFormatting sqref="I39">
    <cfRule type="cellIs" dxfId="41" priority="132" operator="notBetween">
      <formula>$AA39</formula>
      <formula>$AB39</formula>
    </cfRule>
  </conditionalFormatting>
  <conditionalFormatting sqref="I40">
    <cfRule type="cellIs" dxfId="40" priority="130" operator="notBetween">
      <formula>$AA40</formula>
      <formula>$AB40</formula>
    </cfRule>
  </conditionalFormatting>
  <conditionalFormatting sqref="I41">
    <cfRule type="cellIs" dxfId="39" priority="129" operator="notBetween">
      <formula>$AA41</formula>
      <formula>$AB41</formula>
    </cfRule>
  </conditionalFormatting>
  <conditionalFormatting sqref="I42">
    <cfRule type="cellIs" dxfId="38" priority="126" operator="notBetween">
      <formula>$AA42</formula>
      <formula>$AB42</formula>
    </cfRule>
  </conditionalFormatting>
  <conditionalFormatting sqref="I43">
    <cfRule type="cellIs" dxfId="37" priority="125" operator="notBetween">
      <formula>$AA43</formula>
      <formula>$AB43</formula>
    </cfRule>
  </conditionalFormatting>
  <conditionalFormatting sqref="I44">
    <cfRule type="cellIs" dxfId="36" priority="124" operator="notBetween">
      <formula>$AA44</formula>
      <formula>$AB44</formula>
    </cfRule>
  </conditionalFormatting>
  <conditionalFormatting sqref="I45">
    <cfRule type="cellIs" dxfId="35" priority="123" operator="notBetween">
      <formula>$AA45</formula>
      <formula>$AB45</formula>
    </cfRule>
  </conditionalFormatting>
  <conditionalFormatting sqref="I46">
    <cfRule type="cellIs" dxfId="34" priority="122" operator="notBetween">
      <formula>$AA46</formula>
      <formula>$AB46</formula>
    </cfRule>
  </conditionalFormatting>
  <conditionalFormatting sqref="U7">
    <cfRule type="cellIs" dxfId="33" priority="121" operator="notBetween">
      <formula>$AC7</formula>
      <formula>$AD7</formula>
    </cfRule>
  </conditionalFormatting>
  <conditionalFormatting sqref="U8">
    <cfRule type="cellIs" dxfId="32" priority="120" operator="notBetween">
      <formula>$AC8</formula>
      <formula>$AD8</formula>
    </cfRule>
  </conditionalFormatting>
  <conditionalFormatting sqref="U9">
    <cfRule type="cellIs" dxfId="31" priority="119" operator="notBetween">
      <formula>$AC9</formula>
      <formula>$AD9</formula>
    </cfRule>
  </conditionalFormatting>
  <conditionalFormatting sqref="U10">
    <cfRule type="cellIs" dxfId="30" priority="118" operator="notBetween">
      <formula>$AC10</formula>
      <formula>$AD10</formula>
    </cfRule>
  </conditionalFormatting>
  <conditionalFormatting sqref="U11">
    <cfRule type="cellIs" dxfId="29" priority="117" operator="notBetween">
      <formula>$AC11</formula>
      <formula>$AD11</formula>
    </cfRule>
  </conditionalFormatting>
  <conditionalFormatting sqref="U12">
    <cfRule type="cellIs" dxfId="28" priority="116" operator="notBetween">
      <formula>$AC12</formula>
      <formula>$AD12</formula>
    </cfRule>
  </conditionalFormatting>
  <conditionalFormatting sqref="U14">
    <cfRule type="cellIs" dxfId="27" priority="114" operator="notBetween">
      <formula>$AC14</formula>
      <formula>$AD14</formula>
    </cfRule>
  </conditionalFormatting>
  <conditionalFormatting sqref="U15">
    <cfRule type="cellIs" dxfId="26" priority="113" operator="notBetween">
      <formula>$AC15</formula>
      <formula>$AD15</formula>
    </cfRule>
  </conditionalFormatting>
  <conditionalFormatting sqref="U16">
    <cfRule type="cellIs" dxfId="25" priority="112" operator="notBetween">
      <formula>$AC16</formula>
      <formula>$AD16</formula>
    </cfRule>
  </conditionalFormatting>
  <conditionalFormatting sqref="U13">
    <cfRule type="cellIs" dxfId="24" priority="110" operator="notBetween">
      <formula>$AC13</formula>
      <formula>$AD13</formula>
    </cfRule>
  </conditionalFormatting>
  <conditionalFormatting sqref="U17">
    <cfRule type="cellIs" dxfId="23" priority="109" operator="notBetween">
      <formula>$AC17</formula>
      <formula>$AD17</formula>
    </cfRule>
  </conditionalFormatting>
  <conditionalFormatting sqref="U18">
    <cfRule type="cellIs" dxfId="22" priority="108" operator="notBetween">
      <formula>$AC18</formula>
      <formula>$AD18</formula>
    </cfRule>
  </conditionalFormatting>
  <conditionalFormatting sqref="U19">
    <cfRule type="cellIs" dxfId="21" priority="107" operator="notBetween">
      <formula>$AC19</formula>
      <formula>$AD19</formula>
    </cfRule>
  </conditionalFormatting>
  <conditionalFormatting sqref="U20">
    <cfRule type="cellIs" dxfId="20" priority="106" operator="notBetween">
      <formula>$AC20</formula>
      <formula>$AD20</formula>
    </cfRule>
  </conditionalFormatting>
  <conditionalFormatting sqref="U21">
    <cfRule type="cellIs" dxfId="19" priority="105" operator="notBetween">
      <formula>$AC21</formula>
      <formula>$AD21</formula>
    </cfRule>
  </conditionalFormatting>
  <conditionalFormatting sqref="U22">
    <cfRule type="cellIs" dxfId="18" priority="104" operator="notBetween">
      <formula>$AC22</formula>
      <formula>$AD22</formula>
    </cfRule>
  </conditionalFormatting>
  <conditionalFormatting sqref="U23">
    <cfRule type="cellIs" dxfId="17" priority="103" operator="notBetween">
      <formula>$AC23</formula>
      <formula>$AD23</formula>
    </cfRule>
  </conditionalFormatting>
  <conditionalFormatting sqref="U24">
    <cfRule type="cellIs" dxfId="16" priority="102" operator="notBetween">
      <formula>$AC24</formula>
      <formula>$AD24</formula>
    </cfRule>
  </conditionalFormatting>
  <conditionalFormatting sqref="U25">
    <cfRule type="cellIs" dxfId="15" priority="101" operator="notBetween">
      <formula>$AC25</formula>
      <formula>$AD25</formula>
    </cfRule>
  </conditionalFormatting>
  <conditionalFormatting sqref="U26">
    <cfRule type="cellIs" dxfId="14" priority="100" operator="notBetween">
      <formula>$AC26</formula>
      <formula>$AD26</formula>
    </cfRule>
  </conditionalFormatting>
  <conditionalFormatting sqref="U27">
    <cfRule type="cellIs" dxfId="13" priority="99" operator="notBetween">
      <formula>$AC27</formula>
      <formula>$AD27</formula>
    </cfRule>
  </conditionalFormatting>
  <conditionalFormatting sqref="U28">
    <cfRule type="cellIs" dxfId="12" priority="98" operator="notBetween">
      <formula>$AC28</formula>
      <formula>$AD28</formula>
    </cfRule>
  </conditionalFormatting>
  <conditionalFormatting sqref="U29">
    <cfRule type="cellIs" dxfId="11" priority="97" operator="notBetween">
      <formula>$AC29</formula>
      <formula>$AD29</formula>
    </cfRule>
  </conditionalFormatting>
  <conditionalFormatting sqref="U30">
    <cfRule type="cellIs" dxfId="10" priority="96" operator="notBetween">
      <formula>$AC30</formula>
      <formula>$AD30</formula>
    </cfRule>
  </conditionalFormatting>
  <conditionalFormatting sqref="U31">
    <cfRule type="cellIs" dxfId="9" priority="95" operator="notBetween">
      <formula>$AC31</formula>
      <formula>$AD31</formula>
    </cfRule>
  </conditionalFormatting>
  <conditionalFormatting sqref="U32">
    <cfRule type="cellIs" dxfId="8" priority="94" operator="notBetween">
      <formula>$AC32</formula>
      <formula>$AD32</formula>
    </cfRule>
  </conditionalFormatting>
  <conditionalFormatting sqref="U33">
    <cfRule type="cellIs" dxfId="7" priority="93" operator="notBetween">
      <formula>$AC33</formula>
      <formula>$AD33</formula>
    </cfRule>
  </conditionalFormatting>
  <conditionalFormatting sqref="U34">
    <cfRule type="cellIs" dxfId="6" priority="92" operator="notBetween">
      <formula>$AC34</formula>
      <formula>$AD34</formula>
    </cfRule>
  </conditionalFormatting>
  <conditionalFormatting sqref="U35">
    <cfRule type="cellIs" dxfId="5" priority="87" operator="notBetween">
      <formula>$AC35</formula>
      <formula>$AD35</formula>
    </cfRule>
  </conditionalFormatting>
  <conditionalFormatting sqref="U36">
    <cfRule type="cellIs" dxfId="4" priority="79" operator="notBetween">
      <formula>$AC36</formula>
      <formula>$AD36</formula>
    </cfRule>
  </conditionalFormatting>
  <conditionalFormatting sqref="U37">
    <cfRule type="cellIs" dxfId="3" priority="78" operator="notBetween">
      <formula>$AC37</formula>
      <formula>$AD37</formula>
    </cfRule>
  </conditionalFormatting>
  <conditionalFormatting sqref="U38">
    <cfRule type="cellIs" dxfId="2" priority="77" operator="notBetween">
      <formula>$AC38</formula>
      <formula>$AD38</formula>
    </cfRule>
  </conditionalFormatting>
  <conditionalFormatting sqref="U39">
    <cfRule type="cellIs" dxfId="1" priority="76" operator="notBetween">
      <formula>$AC39</formula>
      <formula>$AD39</formula>
    </cfRule>
  </conditionalFormatting>
  <conditionalFormatting sqref="U40">
    <cfRule type="cellIs" dxfId="0" priority="75" operator="notBetween">
      <formula>$AC40</formula>
      <formula>$AD40</formula>
    </cfRule>
  </conditionalFormatting>
  <dataValidations count="6">
    <dataValidation type="list" allowBlank="1" showInputMessage="1" showErrorMessage="1" sqref="A7:A46">
      <formula1>$A$7:$A$22</formula1>
    </dataValidation>
    <dataValidation type="list" allowBlank="1" showInputMessage="1" showErrorMessage="1" sqref="M7:M40">
      <formula1>$M$7:$M$22</formula1>
    </dataValidation>
    <dataValidation type="list" allowBlank="1" showInputMessage="1" showErrorMessage="1" sqref="E55:E56">
      <formula1>$X$55:$X$56</formula1>
    </dataValidation>
    <dataValidation allowBlank="1" showInputMessage="1" showErrorMessage="1" prompt="「20△△/△△/△△」の形式で入力してください。" sqref="I7:I46 U7:U40"/>
    <dataValidation allowBlank="1" showInputMessage="1" showErrorMessage="1" prompt="数字のみ入力してください。" sqref="H7:H46 T7:T40"/>
    <dataValidation type="list" allowBlank="1" showInputMessage="1" showErrorMessage="1" sqref="G7:G46 S7:S40">
      <formula1>$AK$14:$AK$16</formula1>
    </dataValidation>
  </dataValidations>
  <printOptions horizontalCentered="1"/>
  <pageMargins left="0.39370078740157483" right="0.39370078740157483" top="0.78740157480314965" bottom="0.39370078740157483" header="0.31496062992125984" footer="0.31496062992125984"/>
  <pageSetup paperSize="9" scale="51"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O27"/>
  <sheetViews>
    <sheetView view="pageBreakPreview" zoomScale="60" zoomScaleNormal="70" workbookViewId="0">
      <selection activeCell="B8" sqref="B8"/>
    </sheetView>
  </sheetViews>
  <sheetFormatPr defaultColWidth="8.75" defaultRowHeight="13.5" x14ac:dyDescent="0.15"/>
  <cols>
    <col min="1" max="1" width="4.5" style="6" customWidth="1"/>
    <col min="2" max="2" width="13.625" style="6" customWidth="1"/>
    <col min="3" max="4" width="4.5" style="6" customWidth="1"/>
    <col min="5" max="7" width="9.125" style="6" customWidth="1"/>
    <col min="8" max="8" width="14.5" style="6" customWidth="1"/>
    <col min="9" max="9" width="12.75" style="6" customWidth="1"/>
    <col min="10" max="10" width="13.625" style="6" customWidth="1"/>
    <col min="11" max="16384" width="8.75" style="6"/>
  </cols>
  <sheetData>
    <row r="1" spans="1:15" ht="30" customHeight="1" x14ac:dyDescent="0.15">
      <c r="A1" s="137" t="s">
        <v>29</v>
      </c>
      <c r="B1" s="137"/>
      <c r="C1" s="137"/>
      <c r="D1" s="137"/>
      <c r="E1" s="137"/>
      <c r="F1" s="137"/>
      <c r="G1" s="137"/>
      <c r="H1" s="137"/>
      <c r="I1" s="137"/>
      <c r="J1" s="137"/>
    </row>
    <row r="3" spans="1:15" ht="20.100000000000001" customHeight="1" x14ac:dyDescent="0.15">
      <c r="B3" s="10" t="s">
        <v>122</v>
      </c>
      <c r="C3" s="138" t="str">
        <f>IF(JO選考会!$B$4="","",JO選考会!$B$4)</f>
        <v/>
      </c>
      <c r="D3" s="138"/>
      <c r="E3" s="138"/>
      <c r="F3" s="138"/>
      <c r="H3" s="10" t="s">
        <v>48</v>
      </c>
      <c r="I3" s="139" t="s">
        <v>117</v>
      </c>
      <c r="J3" s="139"/>
    </row>
    <row r="4" spans="1:15" ht="20.100000000000001" customHeight="1" x14ac:dyDescent="0.15">
      <c r="H4" s="10" t="s">
        <v>49</v>
      </c>
      <c r="I4" s="139" t="s">
        <v>118</v>
      </c>
      <c r="J4" s="139"/>
    </row>
    <row r="6" spans="1:15" ht="14.25" thickBot="1" x14ac:dyDescent="0.2">
      <c r="A6" s="50" t="s">
        <v>47</v>
      </c>
      <c r="M6" s="49" t="s">
        <v>67</v>
      </c>
    </row>
    <row r="7" spans="1:15" ht="24.95" customHeight="1" thickBot="1" x14ac:dyDescent="0.2">
      <c r="A7" s="51" t="s">
        <v>45</v>
      </c>
      <c r="B7" s="51" t="s">
        <v>25</v>
      </c>
      <c r="C7" s="51" t="s">
        <v>1</v>
      </c>
      <c r="D7" s="51" t="s">
        <v>2</v>
      </c>
      <c r="E7" s="51" t="s">
        <v>23</v>
      </c>
      <c r="F7" s="51" t="s">
        <v>26</v>
      </c>
      <c r="G7" s="51" t="s">
        <v>27</v>
      </c>
      <c r="H7" s="52" t="s">
        <v>46</v>
      </c>
      <c r="I7" s="52" t="s">
        <v>28</v>
      </c>
      <c r="J7" s="107"/>
      <c r="L7" s="58" t="s">
        <v>11</v>
      </c>
      <c r="M7" s="53" t="s">
        <v>51</v>
      </c>
      <c r="N7" s="55" t="s">
        <v>1</v>
      </c>
      <c r="O7" s="54" t="s">
        <v>2</v>
      </c>
    </row>
    <row r="8" spans="1:15" ht="24.95" customHeight="1" x14ac:dyDescent="0.15">
      <c r="A8" s="10">
        <v>1</v>
      </c>
      <c r="B8" s="64"/>
      <c r="C8" s="64"/>
      <c r="D8" s="64"/>
      <c r="E8" s="10" t="str">
        <f>$C$3</f>
        <v/>
      </c>
      <c r="F8" s="64"/>
      <c r="G8" s="42"/>
      <c r="H8" s="64"/>
      <c r="I8" s="64"/>
      <c r="J8" s="108"/>
      <c r="L8" s="59" t="s">
        <v>52</v>
      </c>
      <c r="M8" s="35" t="str">
        <f>$M$6&amp;" 県中選"</f>
        <v>Ｈ３０ 県中選</v>
      </c>
      <c r="N8" s="56" t="s">
        <v>137</v>
      </c>
      <c r="O8" s="16" t="s">
        <v>4</v>
      </c>
    </row>
    <row r="9" spans="1:15" ht="24.95" customHeight="1" thickBot="1" x14ac:dyDescent="0.2">
      <c r="A9" s="10">
        <v>2</v>
      </c>
      <c r="B9" s="64"/>
      <c r="C9" s="64"/>
      <c r="D9" s="64"/>
      <c r="E9" s="10" t="str">
        <f t="shared" ref="E9:E27" si="0">$C$3</f>
        <v/>
      </c>
      <c r="F9" s="64"/>
      <c r="G9" s="42"/>
      <c r="H9" s="64"/>
      <c r="I9" s="64"/>
      <c r="J9" s="108"/>
      <c r="L9" s="60" t="s">
        <v>53</v>
      </c>
      <c r="M9" s="36" t="str">
        <f>$M$6&amp;" 県選抜"</f>
        <v>Ｈ３０ 県選抜</v>
      </c>
      <c r="N9" s="57" t="s">
        <v>138</v>
      </c>
      <c r="O9" s="62" t="s">
        <v>50</v>
      </c>
    </row>
    <row r="10" spans="1:15" ht="24.95" customHeight="1" thickBot="1" x14ac:dyDescent="0.2">
      <c r="A10" s="10">
        <v>3</v>
      </c>
      <c r="B10" s="64"/>
      <c r="C10" s="64"/>
      <c r="D10" s="64"/>
      <c r="E10" s="10" t="str">
        <f t="shared" si="0"/>
        <v/>
      </c>
      <c r="F10" s="64"/>
      <c r="G10" s="42"/>
      <c r="H10" s="64"/>
      <c r="I10" s="64"/>
      <c r="J10" s="108"/>
      <c r="L10" s="60" t="s">
        <v>54</v>
      </c>
      <c r="M10" s="36" t="str">
        <f>$M$6&amp;" 県通信"</f>
        <v>Ｈ３０ 県通信</v>
      </c>
      <c r="N10" s="61" t="s">
        <v>139</v>
      </c>
      <c r="O10" s="63"/>
    </row>
    <row r="11" spans="1:15" ht="24.95" customHeight="1" x14ac:dyDescent="0.15">
      <c r="A11" s="10">
        <v>4</v>
      </c>
      <c r="B11" s="64"/>
      <c r="C11" s="64"/>
      <c r="D11" s="64"/>
      <c r="E11" s="10" t="str">
        <f t="shared" si="0"/>
        <v/>
      </c>
      <c r="F11" s="64"/>
      <c r="G11" s="42"/>
      <c r="H11" s="64"/>
      <c r="I11" s="64"/>
      <c r="J11" s="108"/>
      <c r="L11" s="60" t="s">
        <v>90</v>
      </c>
      <c r="M11" s="36" t="str">
        <f>$M$6&amp;" JO選考会"</f>
        <v>Ｈ３０ JO選考会</v>
      </c>
    </row>
    <row r="12" spans="1:15" ht="24.95" customHeight="1" x14ac:dyDescent="0.15">
      <c r="A12" s="10">
        <v>5</v>
      </c>
      <c r="B12" s="64"/>
      <c r="C12" s="64"/>
      <c r="D12" s="64"/>
      <c r="E12" s="10" t="str">
        <f t="shared" si="0"/>
        <v/>
      </c>
      <c r="F12" s="64"/>
      <c r="G12" s="42"/>
      <c r="H12" s="64"/>
      <c r="I12" s="64"/>
      <c r="J12" s="108"/>
      <c r="L12" s="60" t="s">
        <v>91</v>
      </c>
      <c r="M12" s="36" t="str">
        <f>$M$6&amp;" 県総体"</f>
        <v>Ｈ３０ 県総体</v>
      </c>
    </row>
    <row r="13" spans="1:15" ht="24.95" customHeight="1" x14ac:dyDescent="0.15">
      <c r="A13" s="10">
        <v>6</v>
      </c>
      <c r="B13" s="64"/>
      <c r="C13" s="64"/>
      <c r="D13" s="64"/>
      <c r="E13" s="10" t="str">
        <f t="shared" si="0"/>
        <v/>
      </c>
      <c r="F13" s="64"/>
      <c r="G13" s="42"/>
      <c r="H13" s="64"/>
      <c r="I13" s="64"/>
      <c r="J13" s="108"/>
      <c r="L13" s="60" t="s">
        <v>17</v>
      </c>
      <c r="M13" s="36" t="str">
        <f>$M$6&amp;" 地区通信"</f>
        <v>Ｈ３０ 地区通信</v>
      </c>
    </row>
    <row r="14" spans="1:15" ht="24.95" customHeight="1" thickBot="1" x14ac:dyDescent="0.2">
      <c r="A14" s="10">
        <v>7</v>
      </c>
      <c r="B14" s="64"/>
      <c r="C14" s="64"/>
      <c r="D14" s="64"/>
      <c r="E14" s="10" t="str">
        <f t="shared" si="0"/>
        <v/>
      </c>
      <c r="F14" s="64"/>
      <c r="G14" s="42"/>
      <c r="H14" s="64"/>
      <c r="I14" s="64"/>
      <c r="J14" s="108"/>
      <c r="L14" s="60" t="s">
        <v>18</v>
      </c>
      <c r="M14" s="70" t="str">
        <f>$M$6&amp;" 地区総体"</f>
        <v>Ｈ３０ 地区総体</v>
      </c>
    </row>
    <row r="15" spans="1:15" ht="24.95" customHeight="1" thickTop="1" x14ac:dyDescent="0.15">
      <c r="A15" s="10">
        <v>8</v>
      </c>
      <c r="B15" s="64"/>
      <c r="C15" s="64"/>
      <c r="D15" s="64"/>
      <c r="E15" s="10" t="str">
        <f t="shared" si="0"/>
        <v/>
      </c>
      <c r="F15" s="64"/>
      <c r="G15" s="42"/>
      <c r="H15" s="64"/>
      <c r="I15" s="64"/>
      <c r="J15" s="108"/>
      <c r="L15" s="36" t="s">
        <v>55</v>
      </c>
      <c r="M15" s="71" t="str">
        <f>$M$19&amp;" 県中選"</f>
        <v>R1 県中選</v>
      </c>
    </row>
    <row r="16" spans="1:15" ht="24.95" customHeight="1" x14ac:dyDescent="0.15">
      <c r="A16" s="10">
        <v>9</v>
      </c>
      <c r="B16" s="64"/>
      <c r="C16" s="64"/>
      <c r="D16" s="64"/>
      <c r="E16" s="10" t="str">
        <f t="shared" si="0"/>
        <v/>
      </c>
      <c r="F16" s="64"/>
      <c r="G16" s="42"/>
      <c r="H16" s="64"/>
      <c r="I16" s="64"/>
      <c r="J16" s="108"/>
      <c r="L16" s="36" t="s">
        <v>56</v>
      </c>
      <c r="M16" s="36" t="str">
        <f>$M$19&amp;" 県選抜"</f>
        <v>R1 県選抜</v>
      </c>
    </row>
    <row r="17" spans="1:13" ht="24.95" customHeight="1" x14ac:dyDescent="0.15">
      <c r="A17" s="10">
        <v>10</v>
      </c>
      <c r="B17" s="64"/>
      <c r="C17" s="64"/>
      <c r="D17" s="64"/>
      <c r="E17" s="10" t="str">
        <f t="shared" si="0"/>
        <v/>
      </c>
      <c r="F17" s="64"/>
      <c r="G17" s="42"/>
      <c r="H17" s="64"/>
      <c r="I17" s="64"/>
      <c r="J17" s="108"/>
      <c r="L17" s="36" t="s">
        <v>57</v>
      </c>
      <c r="M17" s="36" t="str">
        <f>$M$19&amp;" 県通信"</f>
        <v>R1 県通信</v>
      </c>
    </row>
    <row r="18" spans="1:13" ht="24.95" customHeight="1" thickBot="1" x14ac:dyDescent="0.2">
      <c r="A18" s="10">
        <v>11</v>
      </c>
      <c r="B18" s="64"/>
      <c r="C18" s="64"/>
      <c r="D18" s="64"/>
      <c r="E18" s="10" t="str">
        <f t="shared" si="0"/>
        <v/>
      </c>
      <c r="F18" s="64"/>
      <c r="G18" s="42"/>
      <c r="H18" s="64"/>
      <c r="I18" s="64"/>
      <c r="J18" s="108"/>
      <c r="L18" s="36" t="s">
        <v>64</v>
      </c>
      <c r="M18" s="37" t="str">
        <f>$M$19&amp;" 地区通信"</f>
        <v>R1 地区通信</v>
      </c>
    </row>
    <row r="19" spans="1:13" ht="24.95" customHeight="1" x14ac:dyDescent="0.15">
      <c r="A19" s="10">
        <v>12</v>
      </c>
      <c r="B19" s="64"/>
      <c r="C19" s="64"/>
      <c r="D19" s="64"/>
      <c r="E19" s="10" t="str">
        <f t="shared" si="0"/>
        <v/>
      </c>
      <c r="F19" s="64"/>
      <c r="G19" s="42"/>
      <c r="H19" s="64"/>
      <c r="I19" s="64"/>
      <c r="J19" s="108"/>
      <c r="L19" s="36" t="s">
        <v>19</v>
      </c>
      <c r="M19" s="49" t="s">
        <v>140</v>
      </c>
    </row>
    <row r="20" spans="1:13" ht="24.95" customHeight="1" x14ac:dyDescent="0.15">
      <c r="A20" s="10">
        <v>13</v>
      </c>
      <c r="B20" s="64"/>
      <c r="C20" s="64"/>
      <c r="D20" s="64"/>
      <c r="E20" s="10" t="str">
        <f t="shared" si="0"/>
        <v/>
      </c>
      <c r="F20" s="64"/>
      <c r="G20" s="42"/>
      <c r="H20" s="64"/>
      <c r="I20" s="64"/>
      <c r="J20" s="108"/>
      <c r="L20" s="36" t="s">
        <v>24</v>
      </c>
    </row>
    <row r="21" spans="1:13" ht="24.95" customHeight="1" x14ac:dyDescent="0.15">
      <c r="A21" s="10">
        <v>14</v>
      </c>
      <c r="B21" s="64"/>
      <c r="C21" s="64"/>
      <c r="D21" s="64"/>
      <c r="E21" s="10" t="str">
        <f t="shared" si="0"/>
        <v/>
      </c>
      <c r="F21" s="64"/>
      <c r="G21" s="42"/>
      <c r="H21" s="64"/>
      <c r="I21" s="64"/>
      <c r="J21" s="108"/>
      <c r="L21" s="36" t="s">
        <v>58</v>
      </c>
    </row>
    <row r="22" spans="1:13" ht="24.95" customHeight="1" x14ac:dyDescent="0.15">
      <c r="A22" s="10">
        <v>15</v>
      </c>
      <c r="B22" s="64"/>
      <c r="C22" s="64"/>
      <c r="D22" s="64"/>
      <c r="E22" s="10" t="str">
        <f t="shared" si="0"/>
        <v/>
      </c>
      <c r="F22" s="64"/>
      <c r="G22" s="42"/>
      <c r="H22" s="64"/>
      <c r="I22" s="64"/>
      <c r="J22" s="108"/>
      <c r="L22" s="36" t="s">
        <v>59</v>
      </c>
    </row>
    <row r="23" spans="1:13" ht="24.95" customHeight="1" x14ac:dyDescent="0.15">
      <c r="A23" s="10">
        <v>16</v>
      </c>
      <c r="B23" s="64"/>
      <c r="C23" s="64"/>
      <c r="D23" s="64"/>
      <c r="E23" s="10" t="str">
        <f t="shared" si="0"/>
        <v/>
      </c>
      <c r="F23" s="64"/>
      <c r="G23" s="42"/>
      <c r="H23" s="64"/>
      <c r="I23" s="64"/>
      <c r="J23" s="108"/>
      <c r="L23" s="36" t="s">
        <v>66</v>
      </c>
    </row>
    <row r="24" spans="1:13" ht="24.95" customHeight="1" x14ac:dyDescent="0.15">
      <c r="A24" s="10">
        <v>17</v>
      </c>
      <c r="B24" s="64"/>
      <c r="C24" s="64"/>
      <c r="D24" s="64"/>
      <c r="E24" s="10" t="str">
        <f t="shared" si="0"/>
        <v/>
      </c>
      <c r="F24" s="64"/>
      <c r="G24" s="42"/>
      <c r="H24" s="64"/>
      <c r="I24" s="64"/>
      <c r="J24" s="108"/>
      <c r="L24" s="36" t="s">
        <v>20</v>
      </c>
    </row>
    <row r="25" spans="1:13" ht="24.95" customHeight="1" x14ac:dyDescent="0.15">
      <c r="A25" s="10">
        <v>18</v>
      </c>
      <c r="B25" s="64"/>
      <c r="C25" s="64"/>
      <c r="D25" s="64"/>
      <c r="E25" s="10" t="str">
        <f t="shared" si="0"/>
        <v/>
      </c>
      <c r="F25" s="64"/>
      <c r="G25" s="42"/>
      <c r="H25" s="64"/>
      <c r="I25" s="64"/>
      <c r="J25" s="108"/>
      <c r="L25" s="36" t="s">
        <v>60</v>
      </c>
    </row>
    <row r="26" spans="1:13" ht="24.95" customHeight="1" thickBot="1" x14ac:dyDescent="0.2">
      <c r="A26" s="10">
        <v>19</v>
      </c>
      <c r="B26" s="64"/>
      <c r="C26" s="64"/>
      <c r="D26" s="64"/>
      <c r="E26" s="10" t="str">
        <f t="shared" si="0"/>
        <v/>
      </c>
      <c r="F26" s="64"/>
      <c r="G26" s="42"/>
      <c r="H26" s="64"/>
      <c r="I26" s="64"/>
      <c r="J26" s="108"/>
      <c r="L26" s="37" t="s">
        <v>62</v>
      </c>
    </row>
    <row r="27" spans="1:13" ht="24.95" customHeight="1" x14ac:dyDescent="0.15">
      <c r="A27" s="10">
        <v>20</v>
      </c>
      <c r="B27" s="64"/>
      <c r="C27" s="64"/>
      <c r="D27" s="64"/>
      <c r="E27" s="10" t="str">
        <f t="shared" si="0"/>
        <v/>
      </c>
      <c r="F27" s="64"/>
      <c r="G27" s="42"/>
      <c r="H27" s="64"/>
      <c r="I27" s="64"/>
      <c r="J27" s="108"/>
    </row>
  </sheetData>
  <mergeCells count="4">
    <mergeCell ref="A1:J1"/>
    <mergeCell ref="C3:F3"/>
    <mergeCell ref="I3:J3"/>
    <mergeCell ref="I4:J4"/>
  </mergeCells>
  <phoneticPr fontId="1"/>
  <dataValidations count="4">
    <dataValidation type="list" allowBlank="1" showInputMessage="1" showErrorMessage="1" sqref="C8:C27">
      <formula1>$N$8:$N$10</formula1>
    </dataValidation>
    <dataValidation type="list" allowBlank="1" showInputMessage="1" showErrorMessage="1" sqref="D8:D27">
      <formula1>$O$8:$O$9</formula1>
    </dataValidation>
    <dataValidation type="list" errorStyle="information" allowBlank="1" showInputMessage="1" showErrorMessage="1" errorTitle="大会名" error="▼に載ってない大会名の時は『OK』を押して_x000a__x000a_▼に載っているときは『キャンセル』して_x000a_　　　　　　　　　　横の▼から選んでください。" sqref="H8:H27">
      <formula1>$M$8:$M$18</formula1>
    </dataValidation>
    <dataValidation type="list" allowBlank="1" showInputMessage="1" showErrorMessage="1" sqref="I8:I27 F8:F27">
      <formula1>$L$8:$L$26</formula1>
    </dataValidation>
  </dataValidations>
  <printOptions horizontalCentered="1"/>
  <pageMargins left="0.39370078740157483" right="0.39370078740157483" top="0.78740157480314965"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JO選考会</vt:lpstr>
      <vt:lpstr>資格JO</vt:lpstr>
      <vt:lpstr>JO区分</vt:lpstr>
      <vt:lpstr>JO選考会!Print_Area</vt:lpstr>
      <vt:lpstr>資格JO!Print_Area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小原</dc:creator>
  <cp:lastModifiedBy>神奈川県中学校体育連盟陸上競技専門部</cp:lastModifiedBy>
  <cp:lastPrinted>2019-03-04T00:23:28Z</cp:lastPrinted>
  <dcterms:created xsi:type="dcterms:W3CDTF">2008-01-29T23:27:02Z</dcterms:created>
  <dcterms:modified xsi:type="dcterms:W3CDTF">2019-07-11T12:24:30Z</dcterms:modified>
</cp:coreProperties>
</file>